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45" windowWidth="20730" windowHeight="11760"/>
  </bookViews>
  <sheets>
    <sheet name="Explanation" sheetId="1" r:id="rId1"/>
    <sheet name="Model" sheetId="2" r:id="rId2"/>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MacroRecalculationBehavior" hidden="1">0</definedName>
    <definedName name="_AtRisk_SimSetting_RandomNumberGenerator" hidden="1">7</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Names">Explanation!$B$3:$C$9</definedName>
    <definedName name="Pal_Workbook_GUID" hidden="1">"2ZCV84VN7EFTSA14ET1ET17A"</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31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3</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TRUE</definedName>
    <definedName name="STWBD_StatToolsScatterplot_DisplayCorrelationCoefficient" hidden="1">"TRUE"</definedName>
    <definedName name="STWBD_StatToolsScatterplot_HasDefaultInfo" hidden="1">"TRUE"</definedName>
    <definedName name="STWBD_StatToolsScatterplot_VarSelectorDefaultDataSet" hidden="1">"DG112DE1EF"</definedName>
    <definedName name="STWBD_StatToolsScatterplot_XVariableList" hidden="1">2</definedName>
    <definedName name="STWBD_StatToolsScatterplot_XVariableList_1" hidden="1">"U_x0001_VG2D57BF831D729B26_x0001_"</definedName>
    <definedName name="STWBD_StatToolsScatterplot_XVariableList_2" hidden="1">"U_x0001_VG1E330A271EE8C447_x0001_"</definedName>
    <definedName name="STWBD_StatToolsScatterplot_YVariableList" hidden="1">1</definedName>
    <definedName name="STWBD_StatToolsScatterplot_YVariableList_1" hidden="1">"U_x0001_VGFC9F36D570F001_x0001_"</definedName>
  </definedNames>
  <calcPr calcId="145621"/>
</workbook>
</file>

<file path=xl/calcChain.xml><?xml version="1.0" encoding="utf-8"?>
<calcChain xmlns="http://schemas.openxmlformats.org/spreadsheetml/2006/main">
  <c r="C3" i="2" l="1"/>
  <c r="C14" i="2" s="1"/>
  <c r="F8" i="2"/>
  <c r="F9" i="2"/>
  <c r="F10" i="2"/>
  <c r="C15" i="2" l="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D14" i="2"/>
  <c r="H15" i="2" l="1"/>
  <c r="D15" i="2"/>
  <c r="D16" i="2" s="1"/>
  <c r="D17" i="2" s="1"/>
  <c r="D18" i="2" s="1"/>
  <c r="D19" i="2" s="1"/>
  <c r="D20" i="2" s="1"/>
  <c r="D21" i="2" s="1"/>
  <c r="D22" i="2" s="1"/>
  <c r="D23" i="2" s="1"/>
  <c r="N15" i="2"/>
  <c r="M15" i="2"/>
  <c r="L15" i="2"/>
  <c r="I15" i="2"/>
  <c r="G15" i="2"/>
  <c r="N20" i="2"/>
  <c r="M20" i="2"/>
  <c r="L20" i="2"/>
  <c r="L19" i="2"/>
  <c r="N19" i="2"/>
  <c r="M19" i="2"/>
  <c r="H18" i="2"/>
  <c r="N18" i="2"/>
  <c r="L18" i="2"/>
  <c r="I18" i="2"/>
  <c r="M18" i="2"/>
  <c r="G18" i="2"/>
  <c r="H20" i="2" l="1"/>
  <c r="H19" i="2"/>
  <c r="Q15" i="2"/>
  <c r="D24" i="2"/>
  <c r="D25" i="2" s="1"/>
  <c r="D26" i="2" s="1"/>
  <c r="D27" i="2" s="1"/>
  <c r="D28" i="2" s="1"/>
  <c r="D29" i="2" s="1"/>
  <c r="D30" i="2" s="1"/>
  <c r="D31" i="2" s="1"/>
  <c r="D32" i="2" s="1"/>
  <c r="D33" i="2" s="1"/>
  <c r="D34" i="2" s="1"/>
  <c r="D35" i="2" s="1"/>
  <c r="D36" i="2" s="1"/>
  <c r="D37" i="2" s="1"/>
  <c r="D38" i="2" s="1"/>
  <c r="D39" i="2" s="1"/>
  <c r="D40" i="2" s="1"/>
  <c r="D41" i="2" s="1"/>
  <c r="D42" i="2" s="1"/>
  <c r="D43" i="2" s="1"/>
  <c r="D44" i="2" s="1"/>
  <c r="D45" i="2" s="1"/>
  <c r="D46" i="2" s="1"/>
  <c r="D47" i="2" s="1"/>
  <c r="D48" i="2" s="1"/>
  <c r="D49" i="2" s="1"/>
  <c r="D50" i="2" s="1"/>
  <c r="D51" i="2" s="1"/>
  <c r="D52" i="2" s="1"/>
  <c r="D53" i="2" s="1"/>
  <c r="D54" i="2" s="1"/>
  <c r="D55" i="2" s="1"/>
  <c r="D56" i="2" s="1"/>
  <c r="D57" i="2" s="1"/>
  <c r="D58" i="2" s="1"/>
  <c r="G19" i="2"/>
  <c r="G20" i="2"/>
  <c r="I20" i="2"/>
  <c r="I19" i="2"/>
  <c r="Q20" i="2"/>
  <c r="Q21" i="2"/>
  <c r="Q19" i="2"/>
  <c r="Q16" i="2" l="1"/>
  <c r="Q26" i="2"/>
  <c r="Q24" i="2"/>
  <c r="Q25" i="2"/>
  <c r="Q14" i="2" l="1"/>
</calcChain>
</file>

<file path=xl/sharedStrings.xml><?xml version="1.0" encoding="utf-8"?>
<sst xmlns="http://schemas.openxmlformats.org/spreadsheetml/2006/main" count="41" uniqueCount="26">
  <si>
    <t>Markov chain transition probabilities for state changes</t>
  </si>
  <si>
    <t>From\To</t>
  </si>
  <si>
    <t>Check</t>
  </si>
  <si>
    <t>State</t>
  </si>
  <si>
    <t>Mean</t>
  </si>
  <si>
    <t>Std Dev</t>
  </si>
  <si>
    <t>Parameters of normally distributed price changes in states</t>
  </si>
  <si>
    <t>Simulation of prices</t>
  </si>
  <si>
    <t>Initialization</t>
  </si>
  <si>
    <t>Price</t>
  </si>
  <si>
    <t>Time</t>
  </si>
  <si>
    <t>Outputs</t>
  </si>
  <si>
    <t>Average</t>
  </si>
  <si>
    <t>First visit</t>
  </si>
  <si>
    <t>Times of first visits to states</t>
  </si>
  <si>
    <t>Fractions of times in states</t>
  </si>
  <si>
    <t>Fraction</t>
  </si>
  <si>
    <t>Averages, depending on starting state</t>
  </si>
  <si>
    <t>Start in 1</t>
  </si>
  <si>
    <t>Start in 2</t>
  </si>
  <si>
    <t>Start in 3</t>
  </si>
  <si>
    <t>Statistics of price series</t>
  </si>
  <si>
    <t>At time 10</t>
  </si>
  <si>
    <t>At time 45</t>
  </si>
  <si>
    <t>Average of price at time 10, depending on starting state</t>
  </si>
  <si>
    <t>Average of price at time 45, depending on starting state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</si>
</sst>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quot;$&quot;#,##0.00"/>
    <numFmt numFmtId="166" formatCode="0.0%"/>
    <numFmt numFmtId="167" formatCode="0.0"/>
  </numFmts>
  <fonts count="4" x14ac:knownFonts="1">
    <font>
      <sz val="11"/>
      <color theme="1"/>
      <name val="Calibri"/>
      <family val="2"/>
      <scheme val="minor"/>
    </font>
    <font>
      <sz val="11"/>
      <name val="Calibri"/>
      <family val="2"/>
      <scheme val="minor"/>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s>
  <borders count="11">
    <border>
      <left/>
      <right/>
      <top/>
      <bottom/>
      <diagonal/>
    </border>
    <border>
      <left/>
      <right style="thin">
        <color theme="0"/>
      </right>
      <top/>
      <bottom/>
      <diagonal/>
    </border>
    <border>
      <left style="thin">
        <color theme="0"/>
      </left>
      <right style="thin">
        <color theme="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2" fillId="0" borderId="0" applyFont="0" applyFill="0" applyBorder="0" applyAlignment="0" applyProtection="0"/>
  </cellStyleXfs>
  <cellXfs count="37">
    <xf numFmtId="0" fontId="0" fillId="0" borderId="0" xfId="0"/>
    <xf numFmtId="0" fontId="1" fillId="0" borderId="1" xfId="0" applyFont="1" applyBorder="1" applyAlignment="1">
      <alignment vertical="center"/>
    </xf>
    <xf numFmtId="0" fontId="1" fillId="0" borderId="2" xfId="0" applyFont="1" applyBorder="1" applyAlignment="1">
      <alignment vertical="center"/>
    </xf>
    <xf numFmtId="0" fontId="1" fillId="0" borderId="0" xfId="0" applyFont="1" applyAlignment="1">
      <alignment horizontal="right"/>
    </xf>
    <xf numFmtId="0" fontId="1" fillId="0" borderId="0" xfId="0" applyFont="1" applyAlignment="1">
      <alignment horizontal="left"/>
    </xf>
    <xf numFmtId="0" fontId="0" fillId="0" borderId="0" xfId="0" applyAlignment="1">
      <alignment horizontal="left"/>
    </xf>
    <xf numFmtId="0" fontId="1" fillId="0" borderId="2" xfId="0" applyFont="1" applyBorder="1" applyAlignment="1">
      <alignment horizontal="right" vertical="center"/>
    </xf>
    <xf numFmtId="164" fontId="1" fillId="0" borderId="0" xfId="0" applyNumberFormat="1" applyFont="1" applyAlignment="1">
      <alignment horizontal="right"/>
    </xf>
    <xf numFmtId="2" fontId="1" fillId="0" borderId="0" xfId="0" applyNumberFormat="1" applyFont="1" applyAlignment="1">
      <alignment horizontal="right"/>
    </xf>
    <xf numFmtId="0" fontId="0" fillId="0" borderId="0" xfId="0" applyAlignment="1">
      <alignment horizontal="right"/>
    </xf>
    <xf numFmtId="0" fontId="1" fillId="0" borderId="2" xfId="0" applyFont="1" applyBorder="1" applyAlignment="1">
      <alignment horizontal="left" vertical="center"/>
    </xf>
    <xf numFmtId="0" fontId="3" fillId="0" borderId="0" xfId="0" applyFont="1"/>
    <xf numFmtId="0" fontId="0" fillId="0" borderId="0" xfId="0" applyAlignment="1">
      <alignment horizontal="center"/>
    </xf>
    <xf numFmtId="165" fontId="0" fillId="0" borderId="0" xfId="0" applyNumberFormat="1"/>
    <xf numFmtId="0" fontId="0" fillId="2" borderId="0" xfId="0" applyFill="1"/>
    <xf numFmtId="165" fontId="0" fillId="2" borderId="0" xfId="0" applyNumberFormat="1" applyFill="1"/>
    <xf numFmtId="0" fontId="0" fillId="3" borderId="0" xfId="0" applyFill="1"/>
    <xf numFmtId="9" fontId="0" fillId="3" borderId="0" xfId="1" applyFont="1" applyFill="1"/>
    <xf numFmtId="166" fontId="0" fillId="4" borderId="0" xfId="1" applyNumberFormat="1" applyFont="1" applyFill="1"/>
    <xf numFmtId="167" fontId="0" fillId="4" borderId="0" xfId="0" applyNumberFormat="1" applyFill="1"/>
    <xf numFmtId="165" fontId="0" fillId="3" borderId="0" xfId="0" applyNumberFormat="1" applyFill="1"/>
    <xf numFmtId="165" fontId="0" fillId="4" borderId="0" xfId="0" applyNumberFormat="1" applyFill="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7" xfId="0" applyBorder="1"/>
    <xf numFmtId="0" fontId="0" fillId="0" borderId="8" xfId="0" applyBorder="1"/>
    <xf numFmtId="0" fontId="0" fillId="0" borderId="9" xfId="0" applyBorder="1"/>
    <xf numFmtId="0" fontId="0" fillId="0" borderId="10" xfId="0" applyBorder="1"/>
    <xf numFmtId="9" fontId="0" fillId="0" borderId="3" xfId="0" applyNumberFormat="1" applyBorder="1"/>
    <xf numFmtId="9" fontId="0" fillId="0" borderId="4" xfId="0" applyNumberFormat="1" applyBorder="1"/>
    <xf numFmtId="9" fontId="0" fillId="0" borderId="5" xfId="0" applyNumberFormat="1" applyBorder="1"/>
    <xf numFmtId="9" fontId="0" fillId="0" borderId="8" xfId="0" applyNumberFormat="1" applyBorder="1"/>
    <xf numFmtId="9" fontId="0" fillId="0" borderId="9" xfId="0" applyNumberFormat="1" applyBorder="1"/>
    <xf numFmtId="9" fontId="0" fillId="0" borderId="10" xfId="0" applyNumberFormat="1" applyBorder="1"/>
  </cellXfs>
  <cellStyles count="2">
    <cellStyle name="Normal" xfId="0" builtinId="0"/>
    <cellStyle name="Percent" xfId="1" builtinId="5"/>
  </cellStyles>
  <dxfs count="15">
    <dxf>
      <fill>
        <patternFill>
          <bgColor indexed="26"/>
        </patternFill>
      </fill>
    </dxf>
    <dxf>
      <fill>
        <patternFill>
          <bgColor indexed="27"/>
        </patternFill>
      </fill>
    </dxf>
    <dxf>
      <fill>
        <patternFill>
          <bgColor indexed="27"/>
        </patternFill>
      </fill>
    </dxf>
    <dxf>
      <fill>
        <patternFill>
          <bgColor indexed="26"/>
        </patternFill>
      </fill>
    </dxf>
    <dxf>
      <fill>
        <patternFill>
          <bgColor indexed="27"/>
        </patternFill>
      </fill>
    </dxf>
    <dxf>
      <fill>
        <patternFill>
          <bgColor indexed="26"/>
        </patternFill>
      </fill>
    </dxf>
    <dxf>
      <fill>
        <patternFill>
          <bgColor indexed="27"/>
        </patternFill>
      </fill>
    </dxf>
    <dxf>
      <fill>
        <patternFill>
          <bgColor indexed="26"/>
        </patternFill>
      </fill>
    </dxf>
    <dxf>
      <fill>
        <patternFill>
          <bgColor indexed="27"/>
        </patternFill>
      </fill>
    </dxf>
    <dxf>
      <fill>
        <patternFill>
          <bgColor indexed="26"/>
        </patternFill>
      </fill>
    </dxf>
    <dxf>
      <fill>
        <patternFill>
          <bgColor indexed="27"/>
        </patternFill>
      </fill>
    </dxf>
    <dxf>
      <fill>
        <patternFill>
          <bgColor indexed="26"/>
        </patternFill>
      </fill>
    </dxf>
    <dxf>
      <fill>
        <patternFill>
          <bgColor indexed="27"/>
        </patternFill>
      </fill>
    </dxf>
    <dxf>
      <fill>
        <patternFill>
          <bgColor indexed="26"/>
        </patternFill>
      </fill>
    </dxf>
    <dxf>
      <fill>
        <patternFill>
          <bgColor indexed="27"/>
        </patternFill>
      </fill>
    </dxf>
  </dxfs>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Price Through Time (One Iteration)</a:t>
            </a:r>
          </a:p>
        </c:rich>
      </c:tx>
      <c:layout/>
      <c:overlay val="0"/>
    </c:title>
    <c:autoTitleDeleted val="0"/>
    <c:plotArea>
      <c:layout/>
      <c:lineChart>
        <c:grouping val="standard"/>
        <c:varyColors val="0"/>
        <c:ser>
          <c:idx val="0"/>
          <c:order val="0"/>
          <c:marker>
            <c:symbol val="none"/>
          </c:marker>
          <c:val>
            <c:numRef>
              <c:f>Model!$D$14:$D$58</c:f>
              <c:numCache>
                <c:formatCode>"$"#,##0.00</c:formatCode>
                <c:ptCount val="45"/>
                <c:pt idx="0">
                  <c:v>106.48992847698948</c:v>
                </c:pt>
                <c:pt idx="1">
                  <c:v>109.57741246901037</c:v>
                </c:pt>
                <c:pt idx="2">
                  <c:v>123.85302666319249</c:v>
                </c:pt>
                <c:pt idx="3">
                  <c:v>134.03427888401191</c:v>
                </c:pt>
                <c:pt idx="4">
                  <c:v>133.13690124461291</c:v>
                </c:pt>
                <c:pt idx="5">
                  <c:v>136.67194217160034</c:v>
                </c:pt>
                <c:pt idx="6">
                  <c:v>148.50404387887534</c:v>
                </c:pt>
                <c:pt idx="7">
                  <c:v>145.39457411434083</c:v>
                </c:pt>
                <c:pt idx="8">
                  <c:v>157.92031187773028</c:v>
                </c:pt>
                <c:pt idx="9">
                  <c:v>187.77539757544358</c:v>
                </c:pt>
                <c:pt idx="10">
                  <c:v>188.81319229624964</c:v>
                </c:pt>
                <c:pt idx="11">
                  <c:v>182.19415392341267</c:v>
                </c:pt>
                <c:pt idx="12">
                  <c:v>167.70382717424064</c:v>
                </c:pt>
                <c:pt idx="13">
                  <c:v>164.01350102961138</c:v>
                </c:pt>
                <c:pt idx="14">
                  <c:v>160.27962380624393</c:v>
                </c:pt>
                <c:pt idx="15">
                  <c:v>168.19362304241105</c:v>
                </c:pt>
                <c:pt idx="16">
                  <c:v>182.15026591802092</c:v>
                </c:pt>
                <c:pt idx="17">
                  <c:v>168.26706778726489</c:v>
                </c:pt>
                <c:pt idx="18">
                  <c:v>156.23983180293411</c:v>
                </c:pt>
                <c:pt idx="19">
                  <c:v>144.16414522585609</c:v>
                </c:pt>
                <c:pt idx="20">
                  <c:v>136.1046763198737</c:v>
                </c:pt>
                <c:pt idx="21">
                  <c:v>139.27840583828223</c:v>
                </c:pt>
                <c:pt idx="22">
                  <c:v>132.57623580643073</c:v>
                </c:pt>
                <c:pt idx="23">
                  <c:v>80.182877715092729</c:v>
                </c:pt>
                <c:pt idx="24">
                  <c:v>78.716894651760725</c:v>
                </c:pt>
                <c:pt idx="25">
                  <c:v>94.9098799423098</c:v>
                </c:pt>
                <c:pt idx="26">
                  <c:v>112.63965357311646</c:v>
                </c:pt>
                <c:pt idx="27">
                  <c:v>119.01900178840013</c:v>
                </c:pt>
                <c:pt idx="28">
                  <c:v>111.46438840930591</c:v>
                </c:pt>
                <c:pt idx="29">
                  <c:v>112.37266415993682</c:v>
                </c:pt>
                <c:pt idx="30">
                  <c:v>118.84148348842704</c:v>
                </c:pt>
                <c:pt idx="31">
                  <c:v>117.0771738697786</c:v>
                </c:pt>
                <c:pt idx="32">
                  <c:v>119.474632507344</c:v>
                </c:pt>
                <c:pt idx="33">
                  <c:v>112.62353465442004</c:v>
                </c:pt>
                <c:pt idx="34">
                  <c:v>105.26751642830033</c:v>
                </c:pt>
                <c:pt idx="35">
                  <c:v>99.707522645875713</c:v>
                </c:pt>
                <c:pt idx="36">
                  <c:v>100.3735876722904</c:v>
                </c:pt>
                <c:pt idx="37">
                  <c:v>93.355699444823756</c:v>
                </c:pt>
                <c:pt idx="38">
                  <c:v>94.33181666904062</c:v>
                </c:pt>
                <c:pt idx="39">
                  <c:v>98.766145989619105</c:v>
                </c:pt>
                <c:pt idx="40">
                  <c:v>94.320813881195676</c:v>
                </c:pt>
                <c:pt idx="41">
                  <c:v>98.745614666114477</c:v>
                </c:pt>
                <c:pt idx="42">
                  <c:v>96.997846272966569</c:v>
                </c:pt>
                <c:pt idx="43">
                  <c:v>93.019287186063167</c:v>
                </c:pt>
                <c:pt idx="44">
                  <c:v>91.68837166453352</c:v>
                </c:pt>
              </c:numCache>
            </c:numRef>
          </c:val>
          <c:smooth val="0"/>
        </c:ser>
        <c:dLbls>
          <c:showLegendKey val="0"/>
          <c:showVal val="0"/>
          <c:showCatName val="0"/>
          <c:showSerName val="0"/>
          <c:showPercent val="0"/>
          <c:showBubbleSize val="0"/>
        </c:dLbls>
        <c:marker val="1"/>
        <c:smooth val="0"/>
        <c:axId val="45642880"/>
        <c:axId val="45644416"/>
      </c:lineChart>
      <c:catAx>
        <c:axId val="45642880"/>
        <c:scaling>
          <c:orientation val="minMax"/>
        </c:scaling>
        <c:delete val="0"/>
        <c:axPos val="b"/>
        <c:majorTickMark val="out"/>
        <c:minorTickMark val="none"/>
        <c:tickLblPos val="nextTo"/>
        <c:crossAx val="45644416"/>
        <c:crosses val="autoZero"/>
        <c:auto val="1"/>
        <c:lblAlgn val="ctr"/>
        <c:lblOffset val="100"/>
        <c:noMultiLvlLbl val="0"/>
      </c:catAx>
      <c:valAx>
        <c:axId val="45644416"/>
        <c:scaling>
          <c:orientation val="minMax"/>
        </c:scaling>
        <c:delete val="0"/>
        <c:axPos val="l"/>
        <c:majorGridlines/>
        <c:numFmt formatCode="&quot;$&quot;#,##0.00" sourceLinked="1"/>
        <c:majorTickMark val="out"/>
        <c:minorTickMark val="none"/>
        <c:tickLblPos val="nextTo"/>
        <c:crossAx val="45642880"/>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552450</xdr:colOff>
      <xdr:row>22</xdr:row>
      <xdr:rowOff>19050</xdr:rowOff>
    </xdr:to>
    <xdr:sp macro="" textlink="">
      <xdr:nvSpPr>
        <xdr:cNvPr id="2" name="Text Box 1"/>
        <xdr:cNvSpPr txBox="1">
          <a:spLocks noChangeArrowheads="1"/>
        </xdr:cNvSpPr>
      </xdr:nvSpPr>
      <xdr:spPr bwMode="auto">
        <a:xfrm>
          <a:off x="0" y="0"/>
          <a:ext cx="8229600" cy="4210050"/>
        </a:xfrm>
        <a:prstGeom prst="roundRect">
          <a:avLst>
            <a:gd name="adj" fmla="val 11495"/>
          </a:avLst>
        </a:prstGeom>
        <a:ln>
          <a:noFill/>
          <a:headEnd/>
          <a:tailEnd/>
        </a:ln>
        <a:effectLst>
          <a:outerShdw blurRad="177800" dist="63500" dir="2700000" algn="tl" rotWithShape="0">
            <a:prstClr val="black">
              <a:alpha val="35000"/>
            </a:prstClr>
          </a:outerShdw>
        </a:effectLst>
        <a:scene3d>
          <a:camera prst="orthographicFront"/>
          <a:lightRig rig="threePt" dir="t"/>
        </a:scene3d>
        <a:sp3d>
          <a:bevelT w="152400" h="50800" prst="softRound"/>
        </a:sp3d>
      </xdr:spPr>
      <xdr:style>
        <a:lnRef idx="2">
          <a:schemeClr val="accent2"/>
        </a:lnRef>
        <a:fillRef idx="1">
          <a:schemeClr val="lt1"/>
        </a:fillRef>
        <a:effectRef idx="0">
          <a:schemeClr val="accent2"/>
        </a:effectRef>
        <a:fontRef idx="minor">
          <a:schemeClr val="dk1"/>
        </a:fontRef>
      </xdr:style>
      <xdr:txBody>
        <a:bodyPr vertOverflow="clip" wrap="square" lIns="182880" tIns="182880" rIns="182880" bIns="182880" anchor="t" upright="1"/>
        <a:lstStyle/>
        <a:p>
          <a:pPr rtl="0"/>
          <a:endParaRPr lang="en-US" sz="1400" b="1" i="0" baseline="0">
            <a:solidFill>
              <a:schemeClr val="dk1"/>
            </a:solidFill>
            <a:effectLst/>
            <a:latin typeface="+mj-lt"/>
            <a:ea typeface="+mn-ea"/>
            <a:cs typeface="+mn-cs"/>
          </a:endParaRPr>
        </a:p>
        <a:p>
          <a:pPr rtl="0"/>
          <a:r>
            <a:rPr lang="en-US" sz="1400" b="1" i="0" baseline="0">
              <a:solidFill>
                <a:schemeClr val="dk1"/>
              </a:solidFill>
              <a:effectLst/>
              <a:latin typeface="+mj-lt"/>
              <a:ea typeface="+mn-ea"/>
              <a:cs typeface="+mn-cs"/>
            </a:rPr>
            <a:t>Price Evolution in a Markov Chain</a:t>
          </a:r>
        </a:p>
        <a:p>
          <a:pPr rtl="0"/>
          <a:endParaRPr lang="en-US" sz="1100">
            <a:effectLst/>
          </a:endParaRPr>
        </a:p>
        <a:p>
          <a:pPr rtl="0"/>
          <a:r>
            <a:rPr lang="en-US" sz="1100" b="0" i="0" baseline="0">
              <a:solidFill>
                <a:schemeClr val="dk1"/>
              </a:solidFill>
              <a:effectLst/>
              <a:latin typeface="+mn-lt"/>
              <a:ea typeface="+mn-ea"/>
              <a:cs typeface="+mn-cs"/>
            </a:rPr>
            <a:t>A Markov chain is a process observed through time where the probability distribution of the next state of the process, given the current state, is independent of the past states. It is governed by the initial state at time 0 and a one-step transition probability matrix. Each row of this matrix shows the probability distribution of the next state, given the current state for that row.</a:t>
          </a:r>
        </a:p>
        <a:p>
          <a:pPr rtl="0"/>
          <a:endParaRPr lang="en-US" sz="1100" b="0" i="0" baseline="0">
            <a:solidFill>
              <a:schemeClr val="dk1"/>
            </a:solidFill>
            <a:effectLst/>
            <a:latin typeface="+mn-lt"/>
            <a:ea typeface="+mn-ea"/>
            <a:cs typeface="+mn-cs"/>
          </a:endParaRPr>
        </a:p>
        <a:p>
          <a:pPr rtl="0"/>
          <a:r>
            <a:rPr lang="en-US" sz="1100" b="0" i="0" baseline="0">
              <a:solidFill>
                <a:schemeClr val="dk1"/>
              </a:solidFill>
              <a:effectLst/>
              <a:latin typeface="+mn-lt"/>
              <a:ea typeface="+mn-ea"/>
              <a:cs typeface="+mn-cs"/>
            </a:rPr>
            <a:t>The model on the next sheet illustrates the evolution of prices through time. It assumes that there is an underlying process, such as the state of the economy, that follows a Markov chain with states 1, 2, and 3. Then for any given state, the change in price is normally distributed with mean and standard deviation that depend on the state. The simulation generates states and prices through time 45, starting with price $100 and any of the three possible starting states, implemented with a RiskSimtable function in cell C3. (The number of time periods in limited to 45 so that this model fits the limitations of the textbook edition of @RISK, but if you are using the unlimited version, you might want to increase the number of time periods.)</a:t>
          </a:r>
        </a:p>
        <a:p>
          <a:pPr rtl="0"/>
          <a:endParaRPr lang="en-US" sz="1100" b="0" i="0" baseline="0">
            <a:solidFill>
              <a:schemeClr val="dk1"/>
            </a:solidFill>
            <a:effectLst/>
            <a:latin typeface="+mn-lt"/>
            <a:ea typeface="+mn-ea"/>
            <a:cs typeface="+mn-cs"/>
          </a:endParaRPr>
        </a:p>
        <a:p>
          <a:pPr rtl="0"/>
          <a:r>
            <a:rPr lang="en-US" sz="1100" b="0" i="0" baseline="0">
              <a:solidFill>
                <a:schemeClr val="dk1"/>
              </a:solidFill>
              <a:effectLst/>
              <a:latin typeface="+mn-lt"/>
              <a:ea typeface="+mn-ea"/>
              <a:cs typeface="+mn-cs"/>
            </a:rPr>
            <a:t>In Markov chains, it is alway interesting to see whether future statistics depend much on the starting state. This is the reason for using the RiskSimtable function and running 3 simulations. However, you should find after running the simulations that the statistics do </a:t>
          </a:r>
          <a:r>
            <a:rPr lang="en-US" sz="1100" b="0" i="1" baseline="0">
              <a:solidFill>
                <a:schemeClr val="dk1"/>
              </a:solidFill>
              <a:effectLst/>
              <a:latin typeface="+mn-lt"/>
              <a:ea typeface="+mn-ea"/>
              <a:cs typeface="+mn-cs"/>
            </a:rPr>
            <a:t>not </a:t>
          </a:r>
          <a:r>
            <a:rPr lang="en-US" sz="1100" b="0" i="0" baseline="0">
              <a:solidFill>
                <a:schemeClr val="dk1"/>
              </a:solidFill>
              <a:effectLst/>
              <a:latin typeface="+mn-lt"/>
              <a:ea typeface="+mn-ea"/>
              <a:cs typeface="+mn-cs"/>
            </a:rPr>
            <a:t>depend very much on the starting state.</a:t>
          </a:r>
        </a:p>
        <a:p>
          <a:pPr rtl="0"/>
          <a:endParaRPr lang="en-US" sz="1100" b="0" i="0" baseline="0">
            <a:solidFill>
              <a:schemeClr val="dk1"/>
            </a:solidFill>
            <a:effectLst/>
            <a:latin typeface="+mn-lt"/>
            <a:ea typeface="+mn-ea"/>
            <a:cs typeface="+mn-cs"/>
          </a:endParaRPr>
        </a:p>
        <a:p>
          <a:pPr rtl="0"/>
          <a:r>
            <a:rPr lang="en-US" sz="1100" b="1" i="1" baseline="0">
              <a:solidFill>
                <a:schemeClr val="dk1"/>
              </a:solidFill>
              <a:effectLst/>
              <a:latin typeface="+mn-lt"/>
              <a:ea typeface="+mn-ea"/>
              <a:cs typeface="+mn-cs"/>
            </a:rPr>
            <a:t>Note: </a:t>
          </a:r>
          <a:r>
            <a:rPr lang="en-US" sz="1100" b="0" i="1" baseline="0">
              <a:solidFill>
                <a:schemeClr val="dk1"/>
              </a:solidFill>
              <a:effectLst/>
              <a:latin typeface="+mn-lt"/>
              <a:ea typeface="+mn-ea"/>
              <a:cs typeface="+mn-cs"/>
            </a:rPr>
            <a:t>The "dice" button in @RISK has purposely been set to Random so that you can press the F9 key to see different evolutions of price. These are reflected in the chart.</a:t>
          </a:r>
          <a:endParaRPr lang="en-US" b="1" i="1">
            <a:effectLst/>
          </a:endParaRPr>
        </a:p>
      </xdr:txBody>
    </xdr:sp>
    <xdr:clientData/>
  </xdr:twoCellAnchor>
  <xdr:twoCellAnchor editAs="absolute">
    <xdr:from>
      <xdr:col>1</xdr:col>
      <xdr:colOff>171450</xdr:colOff>
      <xdr:row>1</xdr:row>
      <xdr:rowOff>0</xdr:rowOff>
    </xdr:from>
    <xdr:to>
      <xdr:col>2</xdr:col>
      <xdr:colOff>161924</xdr:colOff>
      <xdr:row>2</xdr:row>
      <xdr:rowOff>3810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190500"/>
          <a:ext cx="1457324" cy="1943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23</xdr:row>
      <xdr:rowOff>0</xdr:rowOff>
    </xdr:from>
    <xdr:to>
      <xdr:col>12</xdr:col>
      <xdr:colOff>314325</xdr:colOff>
      <xdr:row>37</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28</xdr:row>
      <xdr:rowOff>0</xdr:rowOff>
    </xdr:from>
    <xdr:to>
      <xdr:col>17</xdr:col>
      <xdr:colOff>600075</xdr:colOff>
      <xdr:row>31</xdr:row>
      <xdr:rowOff>180975</xdr:rowOff>
    </xdr:to>
    <xdr:sp macro="" textlink="">
      <xdr:nvSpPr>
        <xdr:cNvPr id="3" name="Text Box 1"/>
        <xdr:cNvSpPr txBox="1">
          <a:spLocks noChangeArrowheads="1"/>
        </xdr:cNvSpPr>
      </xdr:nvSpPr>
      <xdr:spPr bwMode="auto">
        <a:xfrm>
          <a:off x="7581900" y="5200650"/>
          <a:ext cx="3200400" cy="752475"/>
        </a:xfrm>
        <a:prstGeom prst="roundRect">
          <a:avLst>
            <a:gd name="adj" fmla="val 11495"/>
          </a:avLst>
        </a:prstGeom>
        <a:ln>
          <a:noFill/>
          <a:headEnd/>
          <a:tailEnd/>
        </a:ln>
        <a:effectLst>
          <a:outerShdw blurRad="177800" dist="63500" dir="2700000" algn="tl" rotWithShape="0">
            <a:prstClr val="black">
              <a:alpha val="35000"/>
            </a:prstClr>
          </a:outerShdw>
        </a:effectLst>
        <a:scene3d>
          <a:camera prst="orthographicFront"/>
          <a:lightRig rig="threePt" dir="t"/>
        </a:scene3d>
        <a:sp3d>
          <a:bevelT w="152400" h="50800" prst="softRound"/>
        </a:sp3d>
      </xdr:spPr>
      <xdr:style>
        <a:lnRef idx="2">
          <a:schemeClr val="accent2"/>
        </a:lnRef>
        <a:fillRef idx="1">
          <a:schemeClr val="lt1"/>
        </a:fillRef>
        <a:effectRef idx="0">
          <a:schemeClr val="accent2"/>
        </a:effectRef>
        <a:fontRef idx="minor">
          <a:schemeClr val="dk1"/>
        </a:fontRef>
      </xdr:style>
      <xdr:txBody>
        <a:bodyPr wrap="square" lIns="182880" tIns="182880" rIns="182880" bIns="182880" anchor="t" upright="1"/>
        <a:lstStyle/>
        <a:p>
          <a:pPr marL="0" marR="0">
            <a:spcBef>
              <a:spcPts val="0"/>
            </a:spcBef>
            <a:spcAft>
              <a:spcPts val="0"/>
            </a:spcAft>
          </a:pPr>
          <a:r>
            <a:rPr lang="en-US" sz="1100" b="1">
              <a:solidFill>
                <a:srgbClr val="000000"/>
              </a:solidFill>
              <a:effectLst/>
              <a:ea typeface="Times New Roman"/>
              <a:cs typeface="Times New Roman"/>
            </a:rPr>
            <a:t>Note: T</a:t>
          </a:r>
          <a:r>
            <a:rPr lang="en-US" sz="1100">
              <a:solidFill>
                <a:srgbClr val="000000"/>
              </a:solidFill>
              <a:effectLst/>
              <a:ea typeface="Times New Roman"/>
              <a:cs typeface="Times New Roman"/>
            </a:rPr>
            <a:t>he summary statistics in green will "come alive" when you run the simulation.</a:t>
          </a:r>
          <a:endParaRPr lang="en-US" sz="1200">
            <a:effectLst/>
            <a:latin typeface="Times New Roman"/>
            <a:ea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61"/>
  <sheetViews>
    <sheetView showGridLines="0" tabSelected="1" workbookViewId="0"/>
  </sheetViews>
  <sheetFormatPr defaultRowHeight="15" x14ac:dyDescent="0.25"/>
  <cols>
    <col min="1" max="1" width="1.7109375" customWidth="1"/>
    <col min="2" max="2" width="22" style="5" customWidth="1"/>
    <col min="3" max="3" width="9.140625" style="9"/>
    <col min="4" max="4" width="9.140625" style="9" customWidth="1"/>
    <col min="5" max="11" width="9.140625" style="9"/>
  </cols>
  <sheetData>
    <row r="1" spans="1:11" s="2" customFormat="1" ht="15" customHeight="1" x14ac:dyDescent="0.25">
      <c r="A1" s="1"/>
      <c r="B1" s="10"/>
      <c r="C1" s="6"/>
      <c r="D1" s="6"/>
      <c r="E1" s="6"/>
      <c r="F1" s="6"/>
      <c r="G1" s="6"/>
      <c r="H1" s="6"/>
      <c r="I1" s="6"/>
      <c r="J1" s="6"/>
      <c r="K1" s="6"/>
    </row>
    <row r="2" spans="1:11" x14ac:dyDescent="0.25">
      <c r="B2" s="4"/>
      <c r="C2" s="3"/>
      <c r="D2" s="3"/>
      <c r="E2" s="3"/>
      <c r="F2" s="3"/>
      <c r="G2" s="3"/>
      <c r="H2" s="3"/>
      <c r="I2" s="3"/>
      <c r="J2" s="3"/>
      <c r="K2" s="3"/>
    </row>
    <row r="3" spans="1:11" x14ac:dyDescent="0.25">
      <c r="B3" s="4"/>
      <c r="C3" s="3"/>
      <c r="D3" s="3"/>
      <c r="E3" s="3"/>
      <c r="F3" s="3"/>
      <c r="G3" s="3"/>
      <c r="H3" s="3"/>
      <c r="I3" s="3"/>
      <c r="J3" s="3"/>
      <c r="K3" s="3"/>
    </row>
    <row r="4" spans="1:11" x14ac:dyDescent="0.25">
      <c r="B4" s="4"/>
      <c r="C4" s="3"/>
      <c r="D4" s="3"/>
      <c r="E4" s="3"/>
      <c r="F4" s="3"/>
      <c r="G4" s="3"/>
      <c r="H4" s="3"/>
      <c r="I4" s="3"/>
      <c r="J4" s="3"/>
      <c r="K4" s="3"/>
    </row>
    <row r="5" spans="1:11" x14ac:dyDescent="0.25">
      <c r="B5" s="4"/>
      <c r="C5" s="3"/>
      <c r="D5" s="3"/>
      <c r="E5" s="3"/>
      <c r="F5" s="3"/>
      <c r="G5" s="3"/>
      <c r="H5" s="3"/>
      <c r="I5" s="3"/>
      <c r="J5" s="3"/>
      <c r="K5" s="3"/>
    </row>
    <row r="6" spans="1:11" x14ac:dyDescent="0.25">
      <c r="B6" s="4"/>
      <c r="C6" s="3"/>
      <c r="D6" s="3"/>
      <c r="E6" s="3"/>
      <c r="F6" s="3"/>
      <c r="G6" s="3"/>
      <c r="H6" s="3"/>
      <c r="I6" s="3"/>
      <c r="J6" s="3"/>
      <c r="K6" s="3"/>
    </row>
    <row r="7" spans="1:11" x14ac:dyDescent="0.25">
      <c r="B7" s="4"/>
      <c r="C7" s="3"/>
      <c r="D7" s="3"/>
      <c r="E7" s="3"/>
      <c r="F7" s="3"/>
      <c r="G7" s="3"/>
      <c r="H7" s="3"/>
      <c r="I7" s="3"/>
      <c r="J7" s="3"/>
      <c r="K7" s="3"/>
    </row>
    <row r="8" spans="1:11" x14ac:dyDescent="0.25">
      <c r="B8" s="4"/>
      <c r="C8" s="3"/>
      <c r="D8" s="3"/>
      <c r="E8" s="3"/>
      <c r="F8" s="3"/>
      <c r="G8" s="3"/>
      <c r="H8" s="3"/>
      <c r="I8" s="3"/>
      <c r="J8" s="3"/>
      <c r="K8" s="3"/>
    </row>
    <row r="9" spans="1:11" x14ac:dyDescent="0.25">
      <c r="B9" s="4"/>
      <c r="C9" s="3"/>
      <c r="D9" s="3"/>
      <c r="E9" s="3"/>
      <c r="F9" s="3"/>
      <c r="G9" s="3"/>
      <c r="H9" s="3"/>
      <c r="I9" s="3"/>
      <c r="J9" s="3"/>
      <c r="K9" s="3"/>
    </row>
    <row r="10" spans="1:11" x14ac:dyDescent="0.25">
      <c r="B10" s="4"/>
      <c r="C10" s="3"/>
      <c r="D10" s="3"/>
      <c r="E10" s="3"/>
      <c r="F10" s="3"/>
      <c r="G10" s="3"/>
      <c r="H10" s="3"/>
      <c r="I10" s="3"/>
      <c r="J10" s="3"/>
      <c r="K10" s="3"/>
    </row>
    <row r="11" spans="1:11" x14ac:dyDescent="0.25">
      <c r="B11" s="4"/>
      <c r="C11" s="3"/>
      <c r="D11" s="3"/>
      <c r="E11" s="3"/>
      <c r="F11" s="3"/>
      <c r="G11" s="3"/>
      <c r="H11" s="3"/>
      <c r="I11" s="3"/>
      <c r="J11" s="3"/>
      <c r="K11" s="3"/>
    </row>
    <row r="12" spans="1:11" x14ac:dyDescent="0.25">
      <c r="B12" s="4"/>
      <c r="C12" s="7"/>
      <c r="D12" s="3"/>
      <c r="E12" s="3"/>
      <c r="F12" s="3"/>
      <c r="G12" s="8"/>
      <c r="H12" s="3"/>
      <c r="I12" s="3"/>
      <c r="J12" s="3"/>
      <c r="K12" s="3"/>
    </row>
    <row r="13" spans="1:11" x14ac:dyDescent="0.25">
      <c r="B13" s="4"/>
      <c r="C13" s="7"/>
      <c r="D13" s="3"/>
      <c r="E13" s="3"/>
      <c r="F13" s="3"/>
      <c r="G13" s="8"/>
      <c r="H13" s="3"/>
      <c r="I13" s="3"/>
      <c r="J13" s="3"/>
      <c r="K13" s="3"/>
    </row>
    <row r="14" spans="1:11" x14ac:dyDescent="0.25">
      <c r="B14" s="4"/>
      <c r="C14" s="3"/>
      <c r="D14" s="3"/>
      <c r="E14" s="3"/>
      <c r="F14" s="3"/>
      <c r="G14" s="8"/>
      <c r="H14" s="3"/>
      <c r="I14" s="3"/>
      <c r="J14" s="3"/>
      <c r="K14" s="3"/>
    </row>
    <row r="15" spans="1:11" x14ac:dyDescent="0.25">
      <c r="B15" s="4"/>
      <c r="C15" s="3"/>
      <c r="D15" s="3"/>
      <c r="E15" s="3"/>
      <c r="F15" s="3"/>
      <c r="G15" s="8"/>
      <c r="H15" s="3"/>
      <c r="I15" s="3"/>
      <c r="J15" s="3"/>
      <c r="K15" s="3"/>
    </row>
    <row r="16" spans="1:11" x14ac:dyDescent="0.25">
      <c r="B16" s="4"/>
      <c r="C16" s="7"/>
      <c r="D16" s="3"/>
      <c r="E16" s="3"/>
      <c r="F16" s="3"/>
      <c r="G16" s="8"/>
      <c r="H16" s="3"/>
      <c r="I16" s="3"/>
      <c r="J16" s="3"/>
      <c r="K16" s="3"/>
    </row>
    <row r="17" spans="2:11" x14ac:dyDescent="0.25">
      <c r="B17" s="4"/>
      <c r="C17" s="7"/>
      <c r="D17" s="3"/>
      <c r="E17" s="3"/>
      <c r="F17" s="3"/>
      <c r="G17" s="8"/>
      <c r="H17" s="3"/>
      <c r="I17" s="3"/>
      <c r="J17" s="3"/>
      <c r="K17" s="3"/>
    </row>
    <row r="18" spans="2:11" x14ac:dyDescent="0.25">
      <c r="B18" s="4"/>
      <c r="C18" s="3"/>
      <c r="D18" s="3"/>
      <c r="E18" s="3"/>
      <c r="F18" s="3"/>
      <c r="G18" s="8"/>
      <c r="H18" s="3"/>
      <c r="I18" s="3"/>
      <c r="J18" s="3"/>
      <c r="K18" s="3"/>
    </row>
    <row r="19" spans="2:11" x14ac:dyDescent="0.25">
      <c r="B19" s="4"/>
      <c r="C19" s="3"/>
      <c r="D19" s="3"/>
      <c r="E19" s="3"/>
      <c r="F19" s="3"/>
      <c r="G19" s="8"/>
      <c r="H19" s="3"/>
      <c r="I19" s="3"/>
      <c r="J19" s="3"/>
      <c r="K19" s="3"/>
    </row>
    <row r="20" spans="2:11" x14ac:dyDescent="0.25">
      <c r="B20" s="4"/>
      <c r="C20" s="3"/>
      <c r="D20" s="3"/>
      <c r="E20" s="3"/>
      <c r="F20" s="3"/>
      <c r="G20" s="8"/>
      <c r="H20" s="3"/>
      <c r="I20" s="3"/>
      <c r="J20" s="3"/>
      <c r="K20" s="3"/>
    </row>
    <row r="21" spans="2:11" x14ac:dyDescent="0.25">
      <c r="B21" s="4"/>
      <c r="C21" s="3"/>
      <c r="D21" s="3"/>
      <c r="E21" s="3"/>
      <c r="F21" s="3"/>
      <c r="G21" s="8"/>
      <c r="H21" s="3"/>
      <c r="I21" s="3"/>
      <c r="J21" s="3"/>
      <c r="K21" s="3"/>
    </row>
    <row r="22" spans="2:11" x14ac:dyDescent="0.25">
      <c r="B22" s="4"/>
      <c r="C22" s="3"/>
      <c r="D22" s="3"/>
      <c r="E22" s="3"/>
      <c r="F22" s="3"/>
      <c r="G22" s="8"/>
      <c r="H22" s="3"/>
      <c r="I22" s="3"/>
      <c r="J22" s="3"/>
      <c r="K22" s="3"/>
    </row>
    <row r="23" spans="2:11" x14ac:dyDescent="0.25">
      <c r="B23" s="4"/>
      <c r="C23" s="3"/>
      <c r="D23" s="3"/>
      <c r="E23" s="3"/>
      <c r="F23" s="3"/>
      <c r="G23" s="8"/>
      <c r="H23" s="3"/>
      <c r="I23" s="3"/>
      <c r="J23" s="3"/>
      <c r="K23" s="3"/>
    </row>
    <row r="24" spans="2:11" x14ac:dyDescent="0.25">
      <c r="B24" s="4"/>
      <c r="C24" s="3"/>
      <c r="D24" s="3"/>
      <c r="E24" s="3"/>
      <c r="F24" s="3"/>
      <c r="G24" s="8"/>
      <c r="H24" s="3"/>
      <c r="I24" s="3"/>
      <c r="J24" s="3"/>
      <c r="K24" s="3"/>
    </row>
    <row r="25" spans="2:11" x14ac:dyDescent="0.25">
      <c r="B25" s="4"/>
      <c r="C25" s="3"/>
      <c r="D25" s="3"/>
      <c r="E25" s="3"/>
      <c r="F25" s="3"/>
      <c r="G25" s="8"/>
      <c r="H25" s="3"/>
      <c r="I25" s="3"/>
      <c r="J25" s="3"/>
      <c r="K25" s="3"/>
    </row>
    <row r="26" spans="2:11" x14ac:dyDescent="0.25">
      <c r="B26" s="4"/>
      <c r="C26" s="3"/>
      <c r="D26" s="3"/>
      <c r="E26" s="3"/>
      <c r="F26" s="3"/>
      <c r="G26" s="8"/>
      <c r="H26" s="3"/>
      <c r="I26" s="3"/>
      <c r="J26" s="3"/>
      <c r="K26" s="3"/>
    </row>
    <row r="27" spans="2:11" x14ac:dyDescent="0.25">
      <c r="B27" s="4"/>
      <c r="C27" s="3"/>
      <c r="D27" s="3"/>
      <c r="E27" s="3"/>
      <c r="F27" s="3"/>
      <c r="G27" s="8"/>
      <c r="H27" s="3"/>
      <c r="I27" s="3"/>
      <c r="J27" s="3"/>
      <c r="K27" s="3"/>
    </row>
    <row r="28" spans="2:11" x14ac:dyDescent="0.25">
      <c r="B28" s="4"/>
      <c r="C28" s="3"/>
      <c r="D28" s="3"/>
      <c r="E28" s="3"/>
      <c r="F28" s="3"/>
      <c r="G28" s="8"/>
      <c r="H28" s="3"/>
      <c r="I28" s="3"/>
      <c r="J28" s="3"/>
      <c r="K28" s="3"/>
    </row>
    <row r="29" spans="2:11" x14ac:dyDescent="0.25">
      <c r="B29" s="4"/>
      <c r="C29" s="3"/>
      <c r="D29" s="3"/>
      <c r="E29" s="3"/>
      <c r="F29" s="3"/>
      <c r="G29" s="8"/>
      <c r="H29" s="3"/>
      <c r="I29" s="3"/>
      <c r="J29" s="3"/>
      <c r="K29" s="3"/>
    </row>
    <row r="30" spans="2:11" x14ac:dyDescent="0.25">
      <c r="B30" s="4"/>
      <c r="C30" s="3"/>
      <c r="D30" s="3"/>
      <c r="E30" s="3"/>
      <c r="F30" s="3"/>
      <c r="G30" s="8"/>
      <c r="H30" s="3"/>
      <c r="I30" s="3"/>
      <c r="J30" s="3"/>
      <c r="K30" s="3"/>
    </row>
    <row r="31" spans="2:11" x14ac:dyDescent="0.25">
      <c r="B31" s="4"/>
      <c r="C31" s="3"/>
      <c r="D31" s="3"/>
      <c r="E31" s="3"/>
      <c r="F31" s="3"/>
      <c r="G31" s="8"/>
      <c r="H31" s="3"/>
      <c r="I31" s="3"/>
      <c r="J31" s="3"/>
      <c r="K31" s="3"/>
    </row>
    <row r="32" spans="2:11" x14ac:dyDescent="0.25">
      <c r="B32" s="4"/>
      <c r="C32" s="3"/>
      <c r="D32" s="3"/>
      <c r="E32" s="3"/>
      <c r="F32" s="3"/>
      <c r="G32" s="8"/>
      <c r="H32" s="3"/>
      <c r="I32" s="3"/>
      <c r="J32" s="3"/>
      <c r="K32" s="3"/>
    </row>
    <row r="33" spans="2:11" x14ac:dyDescent="0.25">
      <c r="B33" s="4"/>
      <c r="C33" s="3"/>
      <c r="D33" s="3"/>
      <c r="E33" s="3"/>
      <c r="F33" s="3"/>
      <c r="G33" s="8"/>
      <c r="H33" s="3"/>
      <c r="I33" s="3"/>
      <c r="J33" s="3"/>
      <c r="K33" s="3"/>
    </row>
    <row r="34" spans="2:11" x14ac:dyDescent="0.25">
      <c r="B34" s="4"/>
      <c r="C34" s="3"/>
      <c r="D34" s="3"/>
      <c r="E34" s="3"/>
      <c r="F34" s="3"/>
      <c r="G34" s="8"/>
      <c r="H34" s="3"/>
      <c r="I34" s="3"/>
      <c r="J34" s="3"/>
      <c r="K34" s="3"/>
    </row>
    <row r="35" spans="2:11" x14ac:dyDescent="0.25">
      <c r="B35" s="4"/>
      <c r="C35" s="3"/>
      <c r="D35" s="3"/>
      <c r="E35" s="3"/>
      <c r="F35" s="3"/>
      <c r="G35" s="8"/>
      <c r="H35" s="3"/>
      <c r="I35" s="3"/>
      <c r="J35" s="3"/>
      <c r="K35" s="3"/>
    </row>
    <row r="36" spans="2:11" x14ac:dyDescent="0.25">
      <c r="B36" s="4"/>
      <c r="C36" s="3"/>
      <c r="D36" s="3"/>
      <c r="E36" s="3"/>
      <c r="F36" s="3"/>
      <c r="G36" s="8"/>
      <c r="H36" s="3"/>
      <c r="I36" s="3"/>
      <c r="J36" s="3"/>
      <c r="K36" s="3"/>
    </row>
    <row r="37" spans="2:11" x14ac:dyDescent="0.25">
      <c r="B37" s="4"/>
      <c r="C37" s="3"/>
      <c r="D37" s="3"/>
      <c r="E37" s="3"/>
      <c r="F37" s="3"/>
      <c r="G37" s="8"/>
      <c r="H37" s="3"/>
      <c r="I37" s="3"/>
      <c r="J37" s="3"/>
      <c r="K37" s="3"/>
    </row>
    <row r="38" spans="2:11" x14ac:dyDescent="0.25">
      <c r="B38" s="4"/>
      <c r="C38" s="3"/>
      <c r="D38" s="3"/>
      <c r="E38" s="3"/>
      <c r="F38" s="3"/>
      <c r="G38" s="8"/>
      <c r="H38" s="3"/>
      <c r="I38" s="3"/>
      <c r="J38" s="3"/>
      <c r="K38" s="3"/>
    </row>
    <row r="39" spans="2:11" x14ac:dyDescent="0.25">
      <c r="B39" s="4"/>
      <c r="C39" s="3"/>
      <c r="D39" s="3"/>
      <c r="E39" s="3"/>
      <c r="F39" s="3"/>
      <c r="G39" s="8"/>
      <c r="H39" s="3"/>
      <c r="I39" s="3"/>
      <c r="J39" s="3"/>
      <c r="K39" s="3"/>
    </row>
    <row r="40" spans="2:11" x14ac:dyDescent="0.25">
      <c r="B40" s="4"/>
      <c r="C40" s="3"/>
      <c r="D40" s="3"/>
      <c r="E40" s="3"/>
      <c r="F40" s="3"/>
      <c r="G40" s="8"/>
      <c r="H40" s="3"/>
      <c r="I40" s="3"/>
      <c r="J40" s="3"/>
      <c r="K40" s="3"/>
    </row>
    <row r="41" spans="2:11" x14ac:dyDescent="0.25">
      <c r="B41" s="4"/>
      <c r="C41" s="3"/>
      <c r="D41" s="3"/>
      <c r="E41" s="3"/>
      <c r="F41" s="3"/>
      <c r="G41" s="8"/>
      <c r="H41" s="3"/>
      <c r="I41" s="3"/>
      <c r="J41" s="3"/>
      <c r="K41" s="3"/>
    </row>
    <row r="42" spans="2:11" x14ac:dyDescent="0.25">
      <c r="B42" s="4"/>
      <c r="C42" s="3"/>
      <c r="D42" s="3"/>
      <c r="E42" s="3"/>
      <c r="F42" s="3"/>
      <c r="G42" s="8"/>
      <c r="H42" s="3"/>
      <c r="I42" s="3"/>
      <c r="J42" s="3"/>
      <c r="K42" s="3"/>
    </row>
    <row r="43" spans="2:11" x14ac:dyDescent="0.25">
      <c r="B43" s="4"/>
      <c r="C43" s="3"/>
      <c r="D43" s="3"/>
      <c r="E43" s="3"/>
      <c r="F43" s="3"/>
      <c r="G43" s="8"/>
      <c r="H43" s="3"/>
      <c r="I43" s="3"/>
      <c r="J43" s="3"/>
      <c r="K43" s="3"/>
    </row>
    <row r="44" spans="2:11" x14ac:dyDescent="0.25">
      <c r="B44" s="4"/>
      <c r="C44" s="3"/>
      <c r="D44" s="3"/>
      <c r="E44" s="3"/>
      <c r="F44" s="3"/>
      <c r="G44" s="8"/>
      <c r="H44" s="3"/>
      <c r="I44" s="3"/>
      <c r="J44" s="3"/>
      <c r="K44" s="3"/>
    </row>
    <row r="45" spans="2:11" x14ac:dyDescent="0.25">
      <c r="B45" s="4"/>
      <c r="C45" s="3"/>
      <c r="D45" s="3"/>
      <c r="E45" s="3"/>
      <c r="F45" s="3"/>
      <c r="G45" s="8"/>
      <c r="H45" s="3"/>
      <c r="I45" s="3"/>
      <c r="J45" s="3"/>
      <c r="K45" s="3"/>
    </row>
    <row r="46" spans="2:11" x14ac:dyDescent="0.25">
      <c r="B46" s="4"/>
      <c r="C46" s="3"/>
      <c r="D46" s="3"/>
      <c r="E46" s="3"/>
      <c r="F46" s="3"/>
      <c r="G46" s="8"/>
      <c r="H46" s="3"/>
      <c r="I46" s="3"/>
      <c r="J46" s="3"/>
      <c r="K46" s="3"/>
    </row>
    <row r="47" spans="2:11" x14ac:dyDescent="0.25">
      <c r="B47" s="4"/>
      <c r="C47" s="3"/>
      <c r="D47" s="3"/>
      <c r="E47" s="3"/>
      <c r="F47" s="3"/>
      <c r="G47" s="8"/>
      <c r="H47" s="3"/>
      <c r="I47" s="3"/>
      <c r="J47" s="3"/>
      <c r="K47" s="3"/>
    </row>
    <row r="48" spans="2:11" x14ac:dyDescent="0.25">
      <c r="B48" s="4"/>
      <c r="C48" s="3"/>
      <c r="D48" s="3"/>
      <c r="E48" s="3"/>
      <c r="F48" s="3"/>
      <c r="G48" s="8"/>
      <c r="H48" s="3"/>
      <c r="I48" s="3"/>
      <c r="J48" s="3"/>
      <c r="K48" s="3"/>
    </row>
    <row r="49" spans="2:11" x14ac:dyDescent="0.25">
      <c r="B49" s="4"/>
      <c r="C49" s="3"/>
      <c r="D49" s="3"/>
      <c r="E49" s="3"/>
      <c r="F49" s="3"/>
      <c r="G49" s="8"/>
      <c r="H49" s="3"/>
      <c r="I49" s="3"/>
      <c r="J49" s="3"/>
      <c r="K49" s="3"/>
    </row>
    <row r="50" spans="2:11" x14ac:dyDescent="0.25">
      <c r="B50" s="4"/>
      <c r="C50" s="3"/>
      <c r="D50" s="3"/>
      <c r="E50" s="3"/>
      <c r="F50" s="3"/>
      <c r="G50" s="8"/>
      <c r="H50" s="3"/>
      <c r="I50" s="3"/>
      <c r="J50" s="3"/>
      <c r="K50" s="3"/>
    </row>
    <row r="51" spans="2:11" x14ac:dyDescent="0.25">
      <c r="B51" s="4"/>
      <c r="C51" s="3"/>
      <c r="D51" s="3"/>
      <c r="E51" s="3"/>
      <c r="F51" s="3"/>
      <c r="G51" s="8"/>
      <c r="H51" s="3"/>
      <c r="I51" s="3"/>
      <c r="J51" s="3"/>
      <c r="K51" s="3"/>
    </row>
    <row r="52" spans="2:11" x14ac:dyDescent="0.25">
      <c r="B52" s="4"/>
      <c r="C52" s="3"/>
      <c r="D52" s="3"/>
      <c r="E52" s="3"/>
      <c r="F52" s="3"/>
      <c r="G52" s="8"/>
      <c r="H52" s="3"/>
      <c r="I52" s="3"/>
      <c r="J52" s="3"/>
      <c r="K52" s="3"/>
    </row>
    <row r="53" spans="2:11" x14ac:dyDescent="0.25">
      <c r="B53" s="4"/>
      <c r="C53" s="3"/>
      <c r="D53" s="3"/>
      <c r="E53" s="3"/>
      <c r="F53" s="3"/>
      <c r="G53" s="8"/>
      <c r="H53" s="3"/>
      <c r="I53" s="3"/>
      <c r="J53" s="3"/>
      <c r="K53" s="3"/>
    </row>
    <row r="54" spans="2:11" x14ac:dyDescent="0.25">
      <c r="B54" s="4"/>
      <c r="C54" s="3"/>
      <c r="D54" s="3"/>
      <c r="E54" s="3"/>
      <c r="F54" s="3"/>
      <c r="G54" s="3"/>
      <c r="H54" s="3"/>
      <c r="I54" s="3"/>
      <c r="J54" s="3"/>
      <c r="K54" s="3"/>
    </row>
    <row r="55" spans="2:11" x14ac:dyDescent="0.25">
      <c r="B55" s="4"/>
      <c r="C55" s="3"/>
      <c r="D55" s="3"/>
      <c r="E55" s="3"/>
      <c r="F55" s="3"/>
      <c r="G55" s="3"/>
      <c r="H55" s="3"/>
      <c r="I55" s="3"/>
      <c r="J55" s="3"/>
      <c r="K55" s="3"/>
    </row>
    <row r="56" spans="2:11" x14ac:dyDescent="0.25">
      <c r="B56" s="4"/>
      <c r="C56" s="3"/>
      <c r="D56" s="3"/>
      <c r="E56" s="3"/>
      <c r="F56" s="3"/>
      <c r="G56" s="3"/>
      <c r="H56" s="3"/>
      <c r="I56" s="3"/>
      <c r="J56" s="3"/>
      <c r="K56" s="3"/>
    </row>
    <row r="57" spans="2:11" x14ac:dyDescent="0.25">
      <c r="B57" s="4"/>
      <c r="C57" s="3"/>
      <c r="D57" s="3"/>
      <c r="E57" s="3"/>
      <c r="F57" s="3"/>
      <c r="G57" s="3"/>
      <c r="H57" s="3"/>
      <c r="I57" s="3"/>
      <c r="J57" s="3"/>
      <c r="K57" s="3"/>
    </row>
    <row r="58" spans="2:11" x14ac:dyDescent="0.25">
      <c r="B58" s="4"/>
      <c r="C58" s="3"/>
      <c r="D58" s="3"/>
      <c r="E58" s="3"/>
      <c r="F58" s="3"/>
      <c r="G58" s="3"/>
      <c r="H58" s="3"/>
      <c r="I58" s="3"/>
      <c r="J58" s="3"/>
      <c r="K58" s="3"/>
    </row>
    <row r="59" spans="2:11" x14ac:dyDescent="0.25">
      <c r="B59" s="4"/>
      <c r="C59" s="3"/>
      <c r="D59" s="3"/>
      <c r="E59" s="3"/>
      <c r="F59" s="3"/>
      <c r="G59" s="3"/>
      <c r="H59" s="3"/>
      <c r="I59" s="3"/>
      <c r="J59" s="3"/>
      <c r="K59" s="3"/>
    </row>
    <row r="60" spans="2:11" x14ac:dyDescent="0.25">
      <c r="B60" s="4"/>
      <c r="C60" s="3"/>
      <c r="D60" s="3"/>
      <c r="E60" s="3"/>
      <c r="F60" s="3"/>
      <c r="G60" s="3"/>
      <c r="H60" s="3"/>
      <c r="I60" s="3"/>
      <c r="J60" s="3"/>
      <c r="K60" s="3"/>
    </row>
    <row r="61" spans="2:11" x14ac:dyDescent="0.25">
      <c r="B61" s="4"/>
      <c r="C61" s="3"/>
      <c r="D61" s="3"/>
      <c r="E61" s="3"/>
      <c r="F61" s="3"/>
      <c r="G61" s="3"/>
      <c r="H61" s="3"/>
      <c r="I61" s="3"/>
      <c r="J61" s="3"/>
      <c r="K61" s="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8"/>
  <sheetViews>
    <sheetView workbookViewId="0">
      <selection activeCell="C3" sqref="C3"/>
    </sheetView>
  </sheetViews>
  <sheetFormatPr defaultRowHeight="15" x14ac:dyDescent="0.25"/>
  <cols>
    <col min="1" max="1" width="1.7109375" customWidth="1"/>
    <col min="4" max="4" width="11.42578125" customWidth="1"/>
    <col min="16" max="16" width="10.5703125" customWidth="1"/>
    <col min="17" max="17" width="10.140625" bestFit="1" customWidth="1"/>
  </cols>
  <sheetData>
    <row r="1" spans="2:17" ht="5.0999999999999996" customHeight="1" x14ac:dyDescent="0.25"/>
    <row r="2" spans="2:17" x14ac:dyDescent="0.25">
      <c r="B2" s="11" t="s">
        <v>8</v>
      </c>
    </row>
    <row r="3" spans="2:17" x14ac:dyDescent="0.25">
      <c r="B3" t="s">
        <v>3</v>
      </c>
      <c r="C3" s="14">
        <f ca="1">_xll.RiskSimtable({1,2,3})</f>
        <v>1</v>
      </c>
    </row>
    <row r="4" spans="2:17" x14ac:dyDescent="0.25">
      <c r="B4" t="s">
        <v>9</v>
      </c>
      <c r="C4" s="13">
        <v>100</v>
      </c>
    </row>
    <row r="6" spans="2:17" x14ac:dyDescent="0.25">
      <c r="B6" s="11" t="s">
        <v>0</v>
      </c>
      <c r="H6" s="11" t="s">
        <v>6</v>
      </c>
    </row>
    <row r="7" spans="2:17" x14ac:dyDescent="0.25">
      <c r="B7" t="s">
        <v>1</v>
      </c>
      <c r="C7">
        <v>1</v>
      </c>
      <c r="D7">
        <v>2</v>
      </c>
      <c r="E7">
        <v>3</v>
      </c>
      <c r="F7" s="9" t="s">
        <v>2</v>
      </c>
      <c r="H7" t="s">
        <v>3</v>
      </c>
      <c r="I7">
        <v>1</v>
      </c>
      <c r="J7">
        <v>2</v>
      </c>
      <c r="K7">
        <v>3</v>
      </c>
    </row>
    <row r="8" spans="2:17" x14ac:dyDescent="0.25">
      <c r="B8">
        <v>1</v>
      </c>
      <c r="C8" s="22">
        <v>0.5</v>
      </c>
      <c r="D8" s="23">
        <v>0.4</v>
      </c>
      <c r="E8" s="24">
        <v>0.1</v>
      </c>
      <c r="F8">
        <f t="shared" ref="F8:F10" si="0">SUM(C8:E8)</f>
        <v>1</v>
      </c>
      <c r="H8" t="s">
        <v>4</v>
      </c>
      <c r="I8" s="31">
        <v>0</v>
      </c>
      <c r="J8" s="32">
        <v>0.05</v>
      </c>
      <c r="K8" s="33">
        <v>-0.1</v>
      </c>
    </row>
    <row r="9" spans="2:17" x14ac:dyDescent="0.25">
      <c r="B9">
        <v>2</v>
      </c>
      <c r="C9" s="25">
        <v>0.3</v>
      </c>
      <c r="D9" s="26">
        <v>0.6</v>
      </c>
      <c r="E9" s="27">
        <v>0.1</v>
      </c>
      <c r="F9">
        <f t="shared" si="0"/>
        <v>0.99999999999999989</v>
      </c>
      <c r="H9" t="s">
        <v>5</v>
      </c>
      <c r="I9" s="34">
        <v>0.05</v>
      </c>
      <c r="J9" s="35">
        <v>0.08</v>
      </c>
      <c r="K9" s="36">
        <v>0.15</v>
      </c>
    </row>
    <row r="10" spans="2:17" x14ac:dyDescent="0.25">
      <c r="B10">
        <v>3</v>
      </c>
      <c r="C10" s="28">
        <v>0.5</v>
      </c>
      <c r="D10" s="29">
        <v>0.3</v>
      </c>
      <c r="E10" s="30">
        <v>0.2</v>
      </c>
      <c r="F10">
        <f t="shared" si="0"/>
        <v>1</v>
      </c>
    </row>
    <row r="12" spans="2:17" x14ac:dyDescent="0.25">
      <c r="B12" s="11" t="s">
        <v>7</v>
      </c>
      <c r="F12" s="11" t="s">
        <v>11</v>
      </c>
    </row>
    <row r="13" spans="2:17" x14ac:dyDescent="0.25">
      <c r="B13" s="12" t="s">
        <v>10</v>
      </c>
      <c r="C13" s="9" t="s">
        <v>3</v>
      </c>
      <c r="D13" s="9" t="s">
        <v>9</v>
      </c>
      <c r="F13" t="s">
        <v>14</v>
      </c>
      <c r="K13" t="s">
        <v>15</v>
      </c>
      <c r="P13" t="s">
        <v>21</v>
      </c>
    </row>
    <row r="14" spans="2:17" x14ac:dyDescent="0.25">
      <c r="B14" s="12">
        <v>1</v>
      </c>
      <c r="C14" s="14">
        <f ca="1">_xll.RiskDiscrete($C$7:$E$7,IF(C3=1,$C$8:$E$8,IF(C3=2,$C$9:$E$9,$C$10:$E$10)))</f>
        <v>1</v>
      </c>
      <c r="D14" s="15">
        <f ca="1">C4*(1+_xll.RiskNormal(IF(C14=1,$I$8,IF(C14=2,$J$8,$K$8)),IF(C14=1,$I$9,IF(C14=2,$J$9,$K$9))))</f>
        <v>106.48992847698948</v>
      </c>
      <c r="F14" t="s">
        <v>3</v>
      </c>
      <c r="G14">
        <v>1</v>
      </c>
      <c r="H14">
        <v>2</v>
      </c>
      <c r="I14">
        <v>3</v>
      </c>
      <c r="K14" t="s">
        <v>3</v>
      </c>
      <c r="L14">
        <v>1</v>
      </c>
      <c r="M14">
        <v>2</v>
      </c>
      <c r="N14">
        <v>3</v>
      </c>
      <c r="P14" t="s">
        <v>12</v>
      </c>
      <c r="Q14" s="20">
        <f ca="1">_xll.RiskOutput("Average Price")+AVERAGE(D14:D58)</f>
        <v>127.04961721349676</v>
      </c>
    </row>
    <row r="15" spans="2:17" x14ac:dyDescent="0.25">
      <c r="B15" s="12">
        <v>2</v>
      </c>
      <c r="C15" s="14">
        <f ca="1">_xll.RiskDiscrete($C$7:$E$7,IF(C14=1,$C$8:$E$8,IF(C14=2,$C$9:$E$9,$C$10:$E$10)))</f>
        <v>2</v>
      </c>
      <c r="D15" s="15">
        <f ca="1">D14*(1+_xll.RiskNormal(IF(C15=1,$I$8,IF(C15=2,$J$8,$K$8)),IF(C15=1,$I$9,IF(C15=2,$J$9,$K$9))))</f>
        <v>109.57741246901037</v>
      </c>
      <c r="F15" t="s">
        <v>13</v>
      </c>
      <c r="G15" s="16">
        <f ca="1">_xll.RiskOutput(,F15,1)+MATCH(G14,$C$14:$C$58,0)</f>
        <v>1</v>
      </c>
      <c r="H15" s="16">
        <f ca="1">_xll.RiskOutput(,F15,2)+MATCH(H14,$C$14:$C$58,0)</f>
        <v>2</v>
      </c>
      <c r="I15" s="16">
        <f ca="1">_xll.RiskOutput(,F15,3)+MATCH(I14,$C$14:$C$58,0)</f>
        <v>24</v>
      </c>
      <c r="K15" t="s">
        <v>16</v>
      </c>
      <c r="L15" s="17">
        <f ca="1">_xll.RiskOutput(,K15,1)+COUNTIF($C$14:$C$58,L14)/COUNT($C$14:$C$58)</f>
        <v>0.33333333333333331</v>
      </c>
      <c r="M15" s="17">
        <f ca="1">_xll.RiskOutput(,K15,2)+COUNTIF($C$14:$C$58,M14)/COUNT($C$14:$C$58)</f>
        <v>0.62222222222222223</v>
      </c>
      <c r="N15" s="17">
        <f ca="1">_xll.RiskOutput(,K15,3)+COUNTIF($C$14:$C$58,N14)/COUNT($C$14:$C$58)</f>
        <v>4.4444444444444446E-2</v>
      </c>
      <c r="P15" t="s">
        <v>22</v>
      </c>
      <c r="Q15" s="20">
        <f ca="1">_xll.RiskOutput("Price 10")+D23</f>
        <v>187.77539757544358</v>
      </c>
    </row>
    <row r="16" spans="2:17" x14ac:dyDescent="0.25">
      <c r="B16" s="12">
        <v>3</v>
      </c>
      <c r="C16" s="14">
        <f ca="1">_xll.RiskDiscrete($C$7:$E$7,IF(C15=1,$C$8:$E$8,IF(C15=2,$C$9:$E$9,$C$10:$E$10)))</f>
        <v>2</v>
      </c>
      <c r="D16" s="15">
        <f ca="1">D15*(1+_xll.RiskNormal(IF(C16=1,$I$8,IF(C16=2,$J$8,$K$8)),IF(C16=1,$I$9,IF(C16=2,$J$9,$K$9))))</f>
        <v>123.85302666319249</v>
      </c>
      <c r="P16" t="s">
        <v>23</v>
      </c>
      <c r="Q16" s="20">
        <f ca="1">_xll.RiskOutput("Price 45")+D58</f>
        <v>91.68837166453352</v>
      </c>
    </row>
    <row r="17" spans="2:17" x14ac:dyDescent="0.25">
      <c r="B17" s="12">
        <v>4</v>
      </c>
      <c r="C17" s="14">
        <f ca="1">_xll.RiskDiscrete($C$7:$E$7,IF(C16=1,$C$8:$E$8,IF(C16=2,$C$9:$E$9,$C$10:$E$10)))</f>
        <v>1</v>
      </c>
      <c r="D17" s="15">
        <f ca="1">D16*(1+_xll.RiskNormal(IF(C17=1,$I$8,IF(C17=2,$J$8,$K$8)),IF(C17=1,$I$9,IF(C17=2,$J$9,$K$9))))</f>
        <v>134.03427888401191</v>
      </c>
      <c r="F17" t="s">
        <v>17</v>
      </c>
      <c r="K17" t="s">
        <v>17</v>
      </c>
    </row>
    <row r="18" spans="2:17" x14ac:dyDescent="0.25">
      <c r="B18" s="12">
        <v>5</v>
      </c>
      <c r="C18" s="14">
        <f ca="1">_xll.RiskDiscrete($C$7:$E$7,IF(C17=1,$C$8:$E$8,IF(C17=2,$C$9:$E$9,$C$10:$E$10)))</f>
        <v>1</v>
      </c>
      <c r="D18" s="15">
        <f ca="1">D17*(1+_xll.RiskNormal(IF(C18=1,$I$8,IF(C18=2,$J$8,$K$8)),IF(C18=1,$I$9,IF(C18=2,$J$9,$K$9))))</f>
        <v>133.13690124461291</v>
      </c>
      <c r="F18" t="s">
        <v>18</v>
      </c>
      <c r="G18" s="19">
        <f ca="1">_xll.RiskMean(G15,1)</f>
        <v>2.4573999999999998</v>
      </c>
      <c r="H18" s="19">
        <f ca="1">_xll.RiskMean(H15,1)</f>
        <v>2.5653999999999999</v>
      </c>
      <c r="I18" s="19">
        <f ca="1">_xll.RiskMean(I15,1)</f>
        <v>10.047599999999999</v>
      </c>
      <c r="K18" t="s">
        <v>18</v>
      </c>
      <c r="L18" s="18">
        <f ca="1">_xll.RiskMean(L15,1)</f>
        <v>0.40435000000000904</v>
      </c>
      <c r="M18" s="18">
        <f ca="1">_xll.RiskMean(M15,1)</f>
        <v>0.48449800000000243</v>
      </c>
      <c r="N18" s="18">
        <f ca="1">_xll.RiskMean(N15,1)</f>
        <v>0.11115200000000039</v>
      </c>
      <c r="P18" t="s">
        <v>24</v>
      </c>
    </row>
    <row r="19" spans="2:17" x14ac:dyDescent="0.25">
      <c r="B19" s="12">
        <v>6</v>
      </c>
      <c r="C19" s="14">
        <f ca="1">_xll.RiskDiscrete($C$7:$E$7,IF(C18=1,$C$8:$E$8,IF(C18=2,$C$9:$E$9,$C$10:$E$10)))</f>
        <v>2</v>
      </c>
      <c r="D19" s="15">
        <f ca="1">D18*(1+_xll.RiskNormal(IF(C19=1,$I$8,IF(C19=2,$J$8,$K$8)),IF(C19=1,$I$9,IF(C19=2,$J$9,$K$9))))</f>
        <v>136.67194217160034</v>
      </c>
      <c r="F19" t="s">
        <v>19</v>
      </c>
      <c r="G19" s="19">
        <f t="shared" ref="G19:I19" ca="1" si="1">AVERAGE(G15,2)</f>
        <v>1.5</v>
      </c>
      <c r="H19" s="19">
        <f t="shared" ca="1" si="1"/>
        <v>2</v>
      </c>
      <c r="I19" s="19">
        <f t="shared" ca="1" si="1"/>
        <v>13</v>
      </c>
      <c r="K19" t="s">
        <v>19</v>
      </c>
      <c r="L19" s="18">
        <f ca="1">_xll.RiskMean(L15,2)</f>
        <v>0.40180200000000843</v>
      </c>
      <c r="M19" s="18">
        <f ca="1">_xll.RiskMean(M15,2)</f>
        <v>0.48704600000000253</v>
      </c>
      <c r="N19" s="18">
        <f ca="1">_xll.RiskMean(N15,2)</f>
        <v>0.11115200000000039</v>
      </c>
      <c r="P19" t="s">
        <v>18</v>
      </c>
      <c r="Q19" s="21">
        <f ca="1">_xll.RiskMean($Q$15,1)</f>
        <v>113.74584897700197</v>
      </c>
    </row>
    <row r="20" spans="2:17" x14ac:dyDescent="0.25">
      <c r="B20" s="12">
        <v>7</v>
      </c>
      <c r="C20" s="14">
        <f ca="1">_xll.RiskDiscrete($C$7:$E$7,IF(C19=1,$C$8:$E$8,IF(C19=2,$C$9:$E$9,$C$10:$E$10)))</f>
        <v>2</v>
      </c>
      <c r="D20" s="15">
        <f ca="1">D19*(1+_xll.RiskNormal(IF(C20=1,$I$8,IF(C20=2,$J$8,$K$8)),IF(C20=1,$I$9,IF(C20=2,$J$9,$K$9))))</f>
        <v>148.50404387887534</v>
      </c>
      <c r="F20" t="s">
        <v>20</v>
      </c>
      <c r="G20" s="19">
        <f t="shared" ref="G20:I20" ca="1" si="2">AVERAGE(G15,3)</f>
        <v>2</v>
      </c>
      <c r="H20" s="19">
        <f t="shared" ca="1" si="2"/>
        <v>2.5</v>
      </c>
      <c r="I20" s="19">
        <f t="shared" ca="1" si="2"/>
        <v>13.5</v>
      </c>
      <c r="K20" t="s">
        <v>20</v>
      </c>
      <c r="L20" s="18">
        <f ca="1">_xll.RiskMean(L15,3)</f>
        <v>0.40460200000000912</v>
      </c>
      <c r="M20" s="18">
        <f ca="1">_xll.RiskMean(M15,3)</f>
        <v>0.48313600000000279</v>
      </c>
      <c r="N20" s="18">
        <f ca="1">_xll.RiskMean(N15,3)</f>
        <v>0.11226200000000031</v>
      </c>
      <c r="P20" t="s">
        <v>19</v>
      </c>
      <c r="Q20" s="21">
        <f ca="1">_xll.RiskMean($Q$15,2)</f>
        <v>115.16907704983109</v>
      </c>
    </row>
    <row r="21" spans="2:17" x14ac:dyDescent="0.25">
      <c r="B21" s="12">
        <v>8</v>
      </c>
      <c r="C21" s="14">
        <f ca="1">_xll.RiskDiscrete($C$7:$E$7,IF(C20=1,$C$8:$E$8,IF(C20=2,$C$9:$E$9,$C$10:$E$10)))</f>
        <v>2</v>
      </c>
      <c r="D21" s="15">
        <f ca="1">D20*(1+_xll.RiskNormal(IF(C21=1,$I$8,IF(C21=2,$J$8,$K$8)),IF(C21=1,$I$9,IF(C21=2,$J$9,$K$9))))</f>
        <v>145.39457411434083</v>
      </c>
      <c r="P21" t="s">
        <v>20</v>
      </c>
      <c r="Q21" s="21">
        <f ca="1">_xll.RiskMean($Q$15,3)</f>
        <v>111.80783284410697</v>
      </c>
    </row>
    <row r="22" spans="2:17" x14ac:dyDescent="0.25">
      <c r="B22" s="12">
        <v>9</v>
      </c>
      <c r="C22" s="14">
        <f ca="1">_xll.RiskDiscrete($C$7:$E$7,IF(C21=1,$C$8:$E$8,IF(C21=2,$C$9:$E$9,$C$10:$E$10)))</f>
        <v>2</v>
      </c>
      <c r="D22" s="15">
        <f ca="1">D21*(1+_xll.RiskNormal(IF(C22=1,$I$8,IF(C22=2,$J$8,$K$8)),IF(C22=1,$I$9,IF(C22=2,$J$9,$K$9))))</f>
        <v>157.92031187773028</v>
      </c>
    </row>
    <row r="23" spans="2:17" x14ac:dyDescent="0.25">
      <c r="B23" s="12">
        <v>10</v>
      </c>
      <c r="C23" s="14">
        <f ca="1">_xll.RiskDiscrete($C$7:$E$7,IF(C22=1,$C$8:$E$8,IF(C22=2,$C$9:$E$9,$C$10:$E$10)))</f>
        <v>2</v>
      </c>
      <c r="D23" s="15">
        <f ca="1">D22*(1+_xll.RiskNormal(IF(C23=1,$I$8,IF(C23=2,$J$8,$K$8)),IF(C23=1,$I$9,IF(C23=2,$J$9,$K$9))))</f>
        <v>187.77539757544358</v>
      </c>
      <c r="P23" t="s">
        <v>25</v>
      </c>
    </row>
    <row r="24" spans="2:17" x14ac:dyDescent="0.25">
      <c r="B24" s="12">
        <v>11</v>
      </c>
      <c r="C24" s="14">
        <f ca="1">_xll.RiskDiscrete($C$7:$E$7,IF(C23=1,$C$8:$E$8,IF(C23=2,$C$9:$E$9,$C$10:$E$10)))</f>
        <v>2</v>
      </c>
      <c r="D24" s="15">
        <f ca="1">D23*(1+_xll.RiskNormal(IF(C24=1,$I$8,IF(C24=2,$J$8,$K$8)),IF(C24=1,$I$9,IF(C24=2,$J$9,$K$9))))</f>
        <v>188.81319229624964</v>
      </c>
      <c r="P24" t="s">
        <v>18</v>
      </c>
      <c r="Q24" s="21">
        <f ca="1">_xll.RiskMean($Q$16,1)</f>
        <v>182.94732269965809</v>
      </c>
    </row>
    <row r="25" spans="2:17" x14ac:dyDescent="0.25">
      <c r="B25" s="12">
        <v>12</v>
      </c>
      <c r="C25" s="14">
        <f ca="1">_xll.RiskDiscrete($C$7:$E$7,IF(C24=1,$C$8:$E$8,IF(C24=2,$C$9:$E$9,$C$10:$E$10)))</f>
        <v>1</v>
      </c>
      <c r="D25" s="15">
        <f ca="1">D24*(1+_xll.RiskNormal(IF(C25=1,$I$8,IF(C25=2,$J$8,$K$8)),IF(C25=1,$I$9,IF(C25=2,$J$9,$K$9))))</f>
        <v>182.19415392341267</v>
      </c>
      <c r="P25" t="s">
        <v>19</v>
      </c>
      <c r="Q25" s="21">
        <f ca="1">_xll.RiskMean($Q$16,2)</f>
        <v>185.20187901359924</v>
      </c>
    </row>
    <row r="26" spans="2:17" x14ac:dyDescent="0.25">
      <c r="B26" s="12">
        <v>13</v>
      </c>
      <c r="C26" s="14">
        <f ca="1">_xll.RiskDiscrete($C$7:$E$7,IF(C25=1,$C$8:$E$8,IF(C25=2,$C$9:$E$9,$C$10:$E$10)))</f>
        <v>2</v>
      </c>
      <c r="D26" s="15">
        <f ca="1">D25*(1+_xll.RiskNormal(IF(C26=1,$I$8,IF(C26=2,$J$8,$K$8)),IF(C26=1,$I$9,IF(C26=2,$J$9,$K$9))))</f>
        <v>167.70382717424064</v>
      </c>
      <c r="P26" t="s">
        <v>20</v>
      </c>
      <c r="Q26" s="21">
        <f ca="1">_xll.RiskMean($Q$16,3)</f>
        <v>179.74838302399951</v>
      </c>
    </row>
    <row r="27" spans="2:17" x14ac:dyDescent="0.25">
      <c r="B27" s="12">
        <v>14</v>
      </c>
      <c r="C27" s="14">
        <f ca="1">_xll.RiskDiscrete($C$7:$E$7,IF(C26=1,$C$8:$E$8,IF(C26=2,$C$9:$E$9,$C$10:$E$10)))</f>
        <v>2</v>
      </c>
      <c r="D27" s="15">
        <f ca="1">D26*(1+_xll.RiskNormal(IF(C27=1,$I$8,IF(C27=2,$J$8,$K$8)),IF(C27=1,$I$9,IF(C27=2,$J$9,$K$9))))</f>
        <v>164.01350102961138</v>
      </c>
    </row>
    <row r="28" spans="2:17" x14ac:dyDescent="0.25">
      <c r="B28" s="12">
        <v>15</v>
      </c>
      <c r="C28" s="14">
        <f ca="1">_xll.RiskDiscrete($C$7:$E$7,IF(C27=1,$C$8:$E$8,IF(C27=2,$C$9:$E$9,$C$10:$E$10)))</f>
        <v>2</v>
      </c>
      <c r="D28" s="15">
        <f ca="1">D27*(1+_xll.RiskNormal(IF(C28=1,$I$8,IF(C28=2,$J$8,$K$8)),IF(C28=1,$I$9,IF(C28=2,$J$9,$K$9))))</f>
        <v>160.27962380624393</v>
      </c>
    </row>
    <row r="29" spans="2:17" x14ac:dyDescent="0.25">
      <c r="B29" s="12">
        <v>16</v>
      </c>
      <c r="C29" s="14">
        <f ca="1">_xll.RiskDiscrete($C$7:$E$7,IF(C28=1,$C$8:$E$8,IF(C28=2,$C$9:$E$9,$C$10:$E$10)))</f>
        <v>1</v>
      </c>
      <c r="D29" s="15">
        <f ca="1">D28*(1+_xll.RiskNormal(IF(C29=1,$I$8,IF(C29=2,$J$8,$K$8)),IF(C29=1,$I$9,IF(C29=2,$J$9,$K$9))))</f>
        <v>168.19362304241105</v>
      </c>
    </row>
    <row r="30" spans="2:17" x14ac:dyDescent="0.25">
      <c r="B30" s="12">
        <v>17</v>
      </c>
      <c r="C30" s="14">
        <f ca="1">_xll.RiskDiscrete($C$7:$E$7,IF(C29=1,$C$8:$E$8,IF(C29=2,$C$9:$E$9,$C$10:$E$10)))</f>
        <v>2</v>
      </c>
      <c r="D30" s="15">
        <f ca="1">D29*(1+_xll.RiskNormal(IF(C30=1,$I$8,IF(C30=2,$J$8,$K$8)),IF(C30=1,$I$9,IF(C30=2,$J$9,$K$9))))</f>
        <v>182.15026591802092</v>
      </c>
    </row>
    <row r="31" spans="2:17" x14ac:dyDescent="0.25">
      <c r="B31" s="12">
        <v>18</v>
      </c>
      <c r="C31" s="14">
        <f ca="1">_xll.RiskDiscrete($C$7:$E$7,IF(C30=1,$C$8:$E$8,IF(C30=2,$C$9:$E$9,$C$10:$E$10)))</f>
        <v>2</v>
      </c>
      <c r="D31" s="15">
        <f ca="1">D30*(1+_xll.RiskNormal(IF(C31=1,$I$8,IF(C31=2,$J$8,$K$8)),IF(C31=1,$I$9,IF(C31=2,$J$9,$K$9))))</f>
        <v>168.26706778726489</v>
      </c>
    </row>
    <row r="32" spans="2:17" x14ac:dyDescent="0.25">
      <c r="B32" s="12">
        <v>19</v>
      </c>
      <c r="C32" s="14">
        <f ca="1">_xll.RiskDiscrete($C$7:$E$7,IF(C31=1,$C$8:$E$8,IF(C31=2,$C$9:$E$9,$C$10:$E$10)))</f>
        <v>1</v>
      </c>
      <c r="D32" s="15">
        <f ca="1">D31*(1+_xll.RiskNormal(IF(C32=1,$I$8,IF(C32=2,$J$8,$K$8)),IF(C32=1,$I$9,IF(C32=2,$J$9,$K$9))))</f>
        <v>156.23983180293411</v>
      </c>
    </row>
    <row r="33" spans="2:4" x14ac:dyDescent="0.25">
      <c r="B33" s="12">
        <v>20</v>
      </c>
      <c r="C33" s="14">
        <f ca="1">_xll.RiskDiscrete($C$7:$E$7,IF(C32=1,$C$8:$E$8,IF(C32=2,$C$9:$E$9,$C$10:$E$10)))</f>
        <v>1</v>
      </c>
      <c r="D33" s="15">
        <f ca="1">D32*(1+_xll.RiskNormal(IF(C33=1,$I$8,IF(C33=2,$J$8,$K$8)),IF(C33=1,$I$9,IF(C33=2,$J$9,$K$9))))</f>
        <v>144.16414522585609</v>
      </c>
    </row>
    <row r="34" spans="2:4" x14ac:dyDescent="0.25">
      <c r="B34" s="12">
        <v>21</v>
      </c>
      <c r="C34" s="14">
        <f ca="1">_xll.RiskDiscrete($C$7:$E$7,IF(C33=1,$C$8:$E$8,IF(C33=2,$C$9:$E$9,$C$10:$E$10)))</f>
        <v>1</v>
      </c>
      <c r="D34" s="15">
        <f ca="1">D33*(1+_xll.RiskNormal(IF(C34=1,$I$8,IF(C34=2,$J$8,$K$8)),IF(C34=1,$I$9,IF(C34=2,$J$9,$K$9))))</f>
        <v>136.1046763198737</v>
      </c>
    </row>
    <row r="35" spans="2:4" x14ac:dyDescent="0.25">
      <c r="B35" s="12">
        <v>22</v>
      </c>
      <c r="C35" s="14">
        <f ca="1">_xll.RiskDiscrete($C$7:$E$7,IF(C34=1,$C$8:$E$8,IF(C34=2,$C$9:$E$9,$C$10:$E$10)))</f>
        <v>2</v>
      </c>
      <c r="D35" s="15">
        <f ca="1">D34*(1+_xll.RiskNormal(IF(C35=1,$I$8,IF(C35=2,$J$8,$K$8)),IF(C35=1,$I$9,IF(C35=2,$J$9,$K$9))))</f>
        <v>139.27840583828223</v>
      </c>
    </row>
    <row r="36" spans="2:4" x14ac:dyDescent="0.25">
      <c r="B36" s="12">
        <v>23</v>
      </c>
      <c r="C36" s="14">
        <f ca="1">_xll.RiskDiscrete($C$7:$E$7,IF(C35=1,$C$8:$E$8,IF(C35=2,$C$9:$E$9,$C$10:$E$10)))</f>
        <v>1</v>
      </c>
      <c r="D36" s="15">
        <f ca="1">D35*(1+_xll.RiskNormal(IF(C36=1,$I$8,IF(C36=2,$J$8,$K$8)),IF(C36=1,$I$9,IF(C36=2,$J$9,$K$9))))</f>
        <v>132.57623580643073</v>
      </c>
    </row>
    <row r="37" spans="2:4" x14ac:dyDescent="0.25">
      <c r="B37" s="12">
        <v>24</v>
      </c>
      <c r="C37" s="14">
        <f ca="1">_xll.RiskDiscrete($C$7:$E$7,IF(C36=1,$C$8:$E$8,IF(C36=2,$C$9:$E$9,$C$10:$E$10)))</f>
        <v>3</v>
      </c>
      <c r="D37" s="15">
        <f ca="1">D36*(1+_xll.RiskNormal(IF(C37=1,$I$8,IF(C37=2,$J$8,$K$8)),IF(C37=1,$I$9,IF(C37=2,$J$9,$K$9))))</f>
        <v>80.182877715092729</v>
      </c>
    </row>
    <row r="38" spans="2:4" x14ac:dyDescent="0.25">
      <c r="B38" s="12">
        <v>25</v>
      </c>
      <c r="C38" s="14">
        <f ca="1">_xll.RiskDiscrete($C$7:$E$7,IF(C37=1,$C$8:$E$8,IF(C37=2,$C$9:$E$9,$C$10:$E$10)))</f>
        <v>1</v>
      </c>
      <c r="D38" s="15">
        <f ca="1">D37*(1+_xll.RiskNormal(IF(C38=1,$I$8,IF(C38=2,$J$8,$K$8)),IF(C38=1,$I$9,IF(C38=2,$J$9,$K$9))))</f>
        <v>78.716894651760725</v>
      </c>
    </row>
    <row r="39" spans="2:4" x14ac:dyDescent="0.25">
      <c r="B39" s="12">
        <v>26</v>
      </c>
      <c r="C39" s="14">
        <f ca="1">_xll.RiskDiscrete($C$7:$E$7,IF(C38=1,$C$8:$E$8,IF(C38=2,$C$9:$E$9,$C$10:$E$10)))</f>
        <v>2</v>
      </c>
      <c r="D39" s="15">
        <f ca="1">D38*(1+_xll.RiskNormal(IF(C39=1,$I$8,IF(C39=2,$J$8,$K$8)),IF(C39=1,$I$9,IF(C39=2,$J$9,$K$9))))</f>
        <v>94.9098799423098</v>
      </c>
    </row>
    <row r="40" spans="2:4" x14ac:dyDescent="0.25">
      <c r="B40" s="12">
        <v>27</v>
      </c>
      <c r="C40" s="14">
        <f ca="1">_xll.RiskDiscrete($C$7:$E$7,IF(C39=1,$C$8:$E$8,IF(C39=2,$C$9:$E$9,$C$10:$E$10)))</f>
        <v>2</v>
      </c>
      <c r="D40" s="15">
        <f ca="1">D39*(1+_xll.RiskNormal(IF(C40=1,$I$8,IF(C40=2,$J$8,$K$8)),IF(C40=1,$I$9,IF(C40=2,$J$9,$K$9))))</f>
        <v>112.63965357311646</v>
      </c>
    </row>
    <row r="41" spans="2:4" x14ac:dyDescent="0.25">
      <c r="B41" s="12">
        <v>28</v>
      </c>
      <c r="C41" s="14">
        <f ca="1">_xll.RiskDiscrete($C$7:$E$7,IF(C40=1,$C$8:$E$8,IF(C40=2,$C$9:$E$9,$C$10:$E$10)))</f>
        <v>2</v>
      </c>
      <c r="D41" s="15">
        <f ca="1">D40*(1+_xll.RiskNormal(IF(C41=1,$I$8,IF(C41=2,$J$8,$K$8)),IF(C41=1,$I$9,IF(C41=2,$J$9,$K$9))))</f>
        <v>119.01900178840013</v>
      </c>
    </row>
    <row r="42" spans="2:4" x14ac:dyDescent="0.25">
      <c r="B42" s="12">
        <v>29</v>
      </c>
      <c r="C42" s="14">
        <f ca="1">_xll.RiskDiscrete($C$7:$E$7,IF(C41=1,$C$8:$E$8,IF(C41=2,$C$9:$E$9,$C$10:$E$10)))</f>
        <v>2</v>
      </c>
      <c r="D42" s="15">
        <f ca="1">D41*(1+_xll.RiskNormal(IF(C42=1,$I$8,IF(C42=2,$J$8,$K$8)),IF(C42=1,$I$9,IF(C42=2,$J$9,$K$9))))</f>
        <v>111.46438840930591</v>
      </c>
    </row>
    <row r="43" spans="2:4" x14ac:dyDescent="0.25">
      <c r="B43" s="12">
        <v>30</v>
      </c>
      <c r="C43" s="14">
        <f ca="1">_xll.RiskDiscrete($C$7:$E$7,IF(C42=1,$C$8:$E$8,IF(C42=2,$C$9:$E$9,$C$10:$E$10)))</f>
        <v>2</v>
      </c>
      <c r="D43" s="15">
        <f ca="1">D42*(1+_xll.RiskNormal(IF(C43=1,$I$8,IF(C43=2,$J$8,$K$8)),IF(C43=1,$I$9,IF(C43=2,$J$9,$K$9))))</f>
        <v>112.37266415993682</v>
      </c>
    </row>
    <row r="44" spans="2:4" x14ac:dyDescent="0.25">
      <c r="B44" s="12">
        <v>31</v>
      </c>
      <c r="C44" s="14">
        <f ca="1">_xll.RiskDiscrete($C$7:$E$7,IF(C43=1,$C$8:$E$8,IF(C43=2,$C$9:$E$9,$C$10:$E$10)))</f>
        <v>2</v>
      </c>
      <c r="D44" s="15">
        <f ca="1">D43*(1+_xll.RiskNormal(IF(C44=1,$I$8,IF(C44=2,$J$8,$K$8)),IF(C44=1,$I$9,IF(C44=2,$J$9,$K$9))))</f>
        <v>118.84148348842704</v>
      </c>
    </row>
    <row r="45" spans="2:4" x14ac:dyDescent="0.25">
      <c r="B45" s="12">
        <v>32</v>
      </c>
      <c r="C45" s="14">
        <f ca="1">_xll.RiskDiscrete($C$7:$E$7,IF(C44=1,$C$8:$E$8,IF(C44=2,$C$9:$E$9,$C$10:$E$10)))</f>
        <v>1</v>
      </c>
      <c r="D45" s="15">
        <f ca="1">D44*(1+_xll.RiskNormal(IF(C45=1,$I$8,IF(C45=2,$J$8,$K$8)),IF(C45=1,$I$9,IF(C45=2,$J$9,$K$9))))</f>
        <v>117.0771738697786</v>
      </c>
    </row>
    <row r="46" spans="2:4" x14ac:dyDescent="0.25">
      <c r="B46" s="12">
        <v>33</v>
      </c>
      <c r="C46" s="14">
        <f ca="1">_xll.RiskDiscrete($C$7:$E$7,IF(C45=1,$C$8:$E$8,IF(C45=2,$C$9:$E$9,$C$10:$E$10)))</f>
        <v>2</v>
      </c>
      <c r="D46" s="15">
        <f ca="1">D45*(1+_xll.RiskNormal(IF(C46=1,$I$8,IF(C46=2,$J$8,$K$8)),IF(C46=1,$I$9,IF(C46=2,$J$9,$K$9))))</f>
        <v>119.474632507344</v>
      </c>
    </row>
    <row r="47" spans="2:4" x14ac:dyDescent="0.25">
      <c r="B47" s="12">
        <v>34</v>
      </c>
      <c r="C47" s="14">
        <f ca="1">_xll.RiskDiscrete($C$7:$E$7,IF(C46=1,$C$8:$E$8,IF(C46=2,$C$9:$E$9,$C$10:$E$10)))</f>
        <v>2</v>
      </c>
      <c r="D47" s="15">
        <f ca="1">D46*(1+_xll.RiskNormal(IF(C47=1,$I$8,IF(C47=2,$J$8,$K$8)),IF(C47=1,$I$9,IF(C47=2,$J$9,$K$9))))</f>
        <v>112.62353465442004</v>
      </c>
    </row>
    <row r="48" spans="2:4" x14ac:dyDescent="0.25">
      <c r="B48" s="12">
        <v>35</v>
      </c>
      <c r="C48" s="14">
        <f ca="1">_xll.RiskDiscrete($C$7:$E$7,IF(C47=1,$C$8:$E$8,IF(C47=2,$C$9:$E$9,$C$10:$E$10)))</f>
        <v>2</v>
      </c>
      <c r="D48" s="15">
        <f ca="1">D47*(1+_xll.RiskNormal(IF(C48=1,$I$8,IF(C48=2,$J$8,$K$8)),IF(C48=1,$I$9,IF(C48=2,$J$9,$K$9))))</f>
        <v>105.26751642830033</v>
      </c>
    </row>
    <row r="49" spans="2:4" x14ac:dyDescent="0.25">
      <c r="B49" s="12">
        <v>36</v>
      </c>
      <c r="C49" s="14">
        <f ca="1">_xll.RiskDiscrete($C$7:$E$7,IF(C48=1,$C$8:$E$8,IF(C48=2,$C$9:$E$9,$C$10:$E$10)))</f>
        <v>1</v>
      </c>
      <c r="D49" s="15">
        <f ca="1">D48*(1+_xll.RiskNormal(IF(C49=1,$I$8,IF(C49=2,$J$8,$K$8)),IF(C49=1,$I$9,IF(C49=2,$J$9,$K$9))))</f>
        <v>99.707522645875713</v>
      </c>
    </row>
    <row r="50" spans="2:4" x14ac:dyDescent="0.25">
      <c r="B50" s="12">
        <v>37</v>
      </c>
      <c r="C50" s="14">
        <f ca="1">_xll.RiskDiscrete($C$7:$E$7,IF(C49=1,$C$8:$E$8,IF(C49=2,$C$9:$E$9,$C$10:$E$10)))</f>
        <v>2</v>
      </c>
      <c r="D50" s="15">
        <f ca="1">D49*(1+_xll.RiskNormal(IF(C50=1,$I$8,IF(C50=2,$J$8,$K$8)),IF(C50=1,$I$9,IF(C50=2,$J$9,$K$9))))</f>
        <v>100.3735876722904</v>
      </c>
    </row>
    <row r="51" spans="2:4" x14ac:dyDescent="0.25">
      <c r="B51" s="12">
        <v>38</v>
      </c>
      <c r="C51" s="14">
        <f ca="1">_xll.RiskDiscrete($C$7:$E$7,IF(C50=1,$C$8:$E$8,IF(C50=2,$C$9:$E$9,$C$10:$E$10)))</f>
        <v>2</v>
      </c>
      <c r="D51" s="15">
        <f ca="1">D50*(1+_xll.RiskNormal(IF(C51=1,$I$8,IF(C51=2,$J$8,$K$8)),IF(C51=1,$I$9,IF(C51=2,$J$9,$K$9))))</f>
        <v>93.355699444823756</v>
      </c>
    </row>
    <row r="52" spans="2:4" x14ac:dyDescent="0.25">
      <c r="B52" s="12">
        <v>39</v>
      </c>
      <c r="C52" s="14">
        <f ca="1">_xll.RiskDiscrete($C$7:$E$7,IF(C51=1,$C$8:$E$8,IF(C51=2,$C$9:$E$9,$C$10:$E$10)))</f>
        <v>2</v>
      </c>
      <c r="D52" s="15">
        <f ca="1">D51*(1+_xll.RiskNormal(IF(C52=1,$I$8,IF(C52=2,$J$8,$K$8)),IF(C52=1,$I$9,IF(C52=2,$J$9,$K$9))))</f>
        <v>94.33181666904062</v>
      </c>
    </row>
    <row r="53" spans="2:4" x14ac:dyDescent="0.25">
      <c r="B53" s="12">
        <v>40</v>
      </c>
      <c r="C53" s="14">
        <f ca="1">_xll.RiskDiscrete($C$7:$E$7,IF(C52=1,$C$8:$E$8,IF(C52=2,$C$9:$E$9,$C$10:$E$10)))</f>
        <v>2</v>
      </c>
      <c r="D53" s="15">
        <f ca="1">D52*(1+_xll.RiskNormal(IF(C53=1,$I$8,IF(C53=2,$J$8,$K$8)),IF(C53=1,$I$9,IF(C53=2,$J$9,$K$9))))</f>
        <v>98.766145989619105</v>
      </c>
    </row>
    <row r="54" spans="2:4" x14ac:dyDescent="0.25">
      <c r="B54" s="12">
        <v>41</v>
      </c>
      <c r="C54" s="14">
        <f ca="1">_xll.RiskDiscrete($C$7:$E$7,IF(C53=1,$C$8:$E$8,IF(C53=2,$C$9:$E$9,$C$10:$E$10)))</f>
        <v>3</v>
      </c>
      <c r="D54" s="15">
        <f ca="1">D53*(1+_xll.RiskNormal(IF(C54=1,$I$8,IF(C54=2,$J$8,$K$8)),IF(C54=1,$I$9,IF(C54=2,$J$9,$K$9))))</f>
        <v>94.320813881195676</v>
      </c>
    </row>
    <row r="55" spans="2:4" x14ac:dyDescent="0.25">
      <c r="B55" s="12">
        <v>42</v>
      </c>
      <c r="C55" s="14">
        <f ca="1">_xll.RiskDiscrete($C$7:$E$7,IF(C54=1,$C$8:$E$8,IF(C54=2,$C$9:$E$9,$C$10:$E$10)))</f>
        <v>2</v>
      </c>
      <c r="D55" s="15">
        <f ca="1">D54*(1+_xll.RiskNormal(IF(C55=1,$I$8,IF(C55=2,$J$8,$K$8)),IF(C55=1,$I$9,IF(C55=2,$J$9,$K$9))))</f>
        <v>98.745614666114477</v>
      </c>
    </row>
    <row r="56" spans="2:4" x14ac:dyDescent="0.25">
      <c r="B56" s="12">
        <v>43</v>
      </c>
      <c r="C56" s="14">
        <f ca="1">_xll.RiskDiscrete($C$7:$E$7,IF(C55=1,$C$8:$E$8,IF(C55=2,$C$9:$E$9,$C$10:$E$10)))</f>
        <v>1</v>
      </c>
      <c r="D56" s="15">
        <f ca="1">D55*(1+_xll.RiskNormal(IF(C56=1,$I$8,IF(C56=2,$J$8,$K$8)),IF(C56=1,$I$9,IF(C56=2,$J$9,$K$9))))</f>
        <v>96.997846272966569</v>
      </c>
    </row>
    <row r="57" spans="2:4" x14ac:dyDescent="0.25">
      <c r="B57" s="12">
        <v>44</v>
      </c>
      <c r="C57" s="14">
        <f ca="1">_xll.RiskDiscrete($C$7:$E$7,IF(C56=1,$C$8:$E$8,IF(C56=2,$C$9:$E$9,$C$10:$E$10)))</f>
        <v>1</v>
      </c>
      <c r="D57" s="15">
        <f ca="1">D56*(1+_xll.RiskNormal(IF(C57=1,$I$8,IF(C57=2,$J$8,$K$8)),IF(C57=1,$I$9,IF(C57=2,$J$9,$K$9))))</f>
        <v>93.019287186063167</v>
      </c>
    </row>
    <row r="58" spans="2:4" x14ac:dyDescent="0.25">
      <c r="B58" s="12">
        <v>45</v>
      </c>
      <c r="C58" s="14">
        <f ca="1">_xll.RiskDiscrete($C$7:$E$7,IF(C57=1,$C$8:$E$8,IF(C57=2,$C$9:$E$9,$C$10:$E$10)))</f>
        <v>1</v>
      </c>
      <c r="D58" s="15">
        <f ca="1">D57*(1+_xll.RiskNormal(IF(C58=1,$I$8,IF(C58=2,$J$8,$K$8)),IF(C58=1,$I$9,IF(C58=2,$J$9,$K$9))))</f>
        <v>91.68837166453352</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Explanation</vt:lpstr>
      <vt:lpstr>Model</vt:lpstr>
      <vt:lpstr>Names</vt:lpstr>
    </vt:vector>
  </TitlesOfParts>
  <Company>Microsoft</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dc:creator>
  <cp:lastModifiedBy>Chris</cp:lastModifiedBy>
  <dcterms:created xsi:type="dcterms:W3CDTF">2011-09-08T17:35:54Z</dcterms:created>
  <dcterms:modified xsi:type="dcterms:W3CDTF">2013-10-07T19:27:04Z</dcterms:modified>
</cp:coreProperties>
</file>